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hley\CloudStation\Project Plans\"/>
    </mc:Choice>
  </mc:AlternateContent>
  <xr:revisionPtr revIDLastSave="0" documentId="13_ncr:1_{016B6964-E0D5-49C7-BD2F-700B212AA359}" xr6:coauthVersionLast="44" xr6:coauthVersionMax="44" xr10:uidLastSave="{00000000-0000-0000-0000-000000000000}"/>
  <bookViews>
    <workbookView xWindow="-24120" yWindow="-120" windowWidth="24240" windowHeight="13140" xr2:uid="{6253313C-8EDC-4A15-B1BE-DE8F24B4FD33}"/>
  </bookViews>
  <sheets>
    <sheet name="Calculator" sheetId="1" r:id="rId1"/>
    <sheet name="Cash Report" sheetId="7" r:id="rId2"/>
    <sheet name="Payroll" sheetId="2" r:id="rId3"/>
    <sheet name="Non-SalaryPayrollCosts" sheetId="9" r:id="rId4"/>
    <sheet name="FTE" sheetId="3" r:id="rId5"/>
    <sheet name="Rent" sheetId="4" r:id="rId6"/>
    <sheet name="Utilities" sheetId="5" r:id="rId7"/>
    <sheet name="MortgageInterest" sheetId="6" r:id="rId8"/>
    <sheet name="OtherDebt" sheetId="10" r:id="rId9"/>
    <sheet name="List" sheetId="8" state="hidden" r:id="rId10"/>
  </sheets>
  <definedNames>
    <definedName name="_xlnm._FilterDatabase" localSheetId="4" hidden="1">FTE!$A$19:$G$96</definedName>
    <definedName name="EEStatus">List!$A$6:$A$7</definedName>
    <definedName name="EEType">List!$A$3:$A$4</definedName>
    <definedName name="Expense_Accounts">#REF!</definedName>
    <definedName name="_xlnm.Print_Area" localSheetId="1">'Cash Report'!$A$1:$I$34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2" l="1"/>
  <c r="C9" i="9"/>
  <c r="C10" i="9" s="1"/>
  <c r="C11" i="9" s="1"/>
  <c r="C12" i="9" s="1"/>
  <c r="C13" i="9" s="1"/>
  <c r="C14" i="9" s="1"/>
  <c r="C8" i="9"/>
  <c r="C7" i="9"/>
  <c r="T89" i="2" l="1"/>
  <c r="J25" i="7"/>
  <c r="C19" i="7"/>
  <c r="D19" i="7"/>
  <c r="E19" i="7"/>
  <c r="F19" i="7"/>
  <c r="G19" i="7"/>
  <c r="H19" i="7"/>
  <c r="I19" i="7"/>
  <c r="B19" i="7"/>
  <c r="F44" i="1"/>
  <c r="E8" i="2"/>
  <c r="E9" i="2"/>
  <c r="E10" i="2"/>
  <c r="E11" i="2"/>
  <c r="E12" i="2"/>
  <c r="E13" i="2"/>
  <c r="I11" i="2"/>
  <c r="H11" i="2"/>
  <c r="I10" i="2"/>
  <c r="H10" i="2"/>
  <c r="I9" i="2"/>
  <c r="H9" i="2"/>
  <c r="J27" i="7"/>
  <c r="J23" i="7"/>
  <c r="J24" i="7"/>
  <c r="J22" i="7"/>
  <c r="M87" i="2" l="1"/>
  <c r="I27" i="7" l="1"/>
  <c r="H27" i="7"/>
  <c r="G27" i="7"/>
  <c r="F27" i="7"/>
  <c r="B7" i="7"/>
  <c r="B8" i="7" s="1"/>
  <c r="E27" i="7"/>
  <c r="D27" i="7"/>
  <c r="C27" i="7"/>
  <c r="B27" i="7"/>
  <c r="F27" i="1"/>
  <c r="B18" i="10"/>
  <c r="B5" i="10"/>
  <c r="A10" i="10" s="1"/>
  <c r="A11" i="10" s="1"/>
  <c r="A12" i="10" s="1"/>
  <c r="A13" i="10" s="1"/>
  <c r="A14" i="10" s="1"/>
  <c r="A15" i="10" s="1"/>
  <c r="A16" i="10" s="1"/>
  <c r="A17" i="10" s="1"/>
  <c r="D21" i="3"/>
  <c r="A21"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S95" i="3"/>
  <c r="S94" i="3"/>
  <c r="S93" i="3"/>
  <c r="S92" i="3"/>
  <c r="S91" i="3"/>
  <c r="S90" i="3"/>
  <c r="S89" i="3"/>
  <c r="S88" i="3"/>
  <c r="S87" i="3"/>
  <c r="S86" i="3"/>
  <c r="S85" i="3"/>
  <c r="S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U21" i="3"/>
  <c r="S21" i="3"/>
  <c r="Q21"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E37" i="1"/>
  <c r="C37" i="1"/>
  <c r="C35" i="1"/>
  <c r="F8" i="3"/>
  <c r="U72" i="2"/>
  <c r="U68" i="2"/>
  <c r="U56" i="2"/>
  <c r="U52" i="2"/>
  <c r="U40" i="2"/>
  <c r="U36" i="2"/>
  <c r="T82" i="2"/>
  <c r="T81" i="2"/>
  <c r="T80" i="2"/>
  <c r="U80" i="2" s="1"/>
  <c r="T79" i="2"/>
  <c r="T78" i="2"/>
  <c r="T77" i="2"/>
  <c r="T76" i="2"/>
  <c r="U76" i="2" s="1"/>
  <c r="T75" i="2"/>
  <c r="T74" i="2"/>
  <c r="T73" i="2"/>
  <c r="T72" i="2"/>
  <c r="T71" i="2"/>
  <c r="T70" i="2"/>
  <c r="T69" i="2"/>
  <c r="T68" i="2"/>
  <c r="T67" i="2"/>
  <c r="T66" i="2"/>
  <c r="T65" i="2"/>
  <c r="T64" i="2"/>
  <c r="U64" i="2" s="1"/>
  <c r="T63" i="2"/>
  <c r="T62" i="2"/>
  <c r="T61" i="2"/>
  <c r="T60" i="2"/>
  <c r="U60" i="2" s="1"/>
  <c r="T59" i="2"/>
  <c r="T58" i="2"/>
  <c r="T57" i="2"/>
  <c r="T56" i="2"/>
  <c r="T55" i="2"/>
  <c r="T54" i="2"/>
  <c r="T53" i="2"/>
  <c r="T52" i="2"/>
  <c r="T51" i="2"/>
  <c r="T50" i="2"/>
  <c r="T49" i="2"/>
  <c r="T48" i="2"/>
  <c r="U48" i="2" s="1"/>
  <c r="T47" i="2"/>
  <c r="T46" i="2"/>
  <c r="T45" i="2"/>
  <c r="T44" i="2"/>
  <c r="U44" i="2" s="1"/>
  <c r="T43" i="2"/>
  <c r="T42" i="2"/>
  <c r="T41" i="2"/>
  <c r="T40" i="2"/>
  <c r="T39" i="2"/>
  <c r="T38" i="2"/>
  <c r="T37" i="2"/>
  <c r="T36" i="2"/>
  <c r="T35" i="2"/>
  <c r="T34" i="2"/>
  <c r="T33" i="2"/>
  <c r="T32" i="2"/>
  <c r="U32" i="2" s="1"/>
  <c r="T31" i="2"/>
  <c r="B5" i="4"/>
  <c r="A10" i="4" s="1"/>
  <c r="A11" i="4" s="1"/>
  <c r="A12" i="4" s="1"/>
  <c r="A13" i="4" s="1"/>
  <c r="A14" i="4" s="1"/>
  <c r="A15" i="4" s="1"/>
  <c r="A16" i="4" s="1"/>
  <c r="A17" i="4" s="1"/>
  <c r="F13" i="1"/>
  <c r="B6" i="5" s="1"/>
  <c r="B6" i="6" l="1"/>
  <c r="B6" i="4"/>
  <c r="B6" i="10"/>
  <c r="U37" i="2"/>
  <c r="U45" i="2"/>
  <c r="U53" i="2"/>
  <c r="U61" i="2"/>
  <c r="U69" i="2"/>
  <c r="U77" i="2"/>
  <c r="U81" i="2"/>
  <c r="U34" i="2"/>
  <c r="U38" i="2"/>
  <c r="U42" i="2"/>
  <c r="U46" i="2"/>
  <c r="U50" i="2"/>
  <c r="U54" i="2"/>
  <c r="U58" i="2"/>
  <c r="U62" i="2"/>
  <c r="U66" i="2"/>
  <c r="U70" i="2"/>
  <c r="U74" i="2"/>
  <c r="U78" i="2"/>
  <c r="U82" i="2"/>
  <c r="U33" i="2"/>
  <c r="U41" i="2"/>
  <c r="U49" i="2"/>
  <c r="U57" i="2"/>
  <c r="U65" i="2"/>
  <c r="U73" i="2"/>
  <c r="U31" i="2"/>
  <c r="U35" i="2"/>
  <c r="U39" i="2"/>
  <c r="U43" i="2"/>
  <c r="U47" i="2"/>
  <c r="U51" i="2"/>
  <c r="U55" i="2"/>
  <c r="U59" i="2"/>
  <c r="U63" i="2"/>
  <c r="U67" i="2"/>
  <c r="U71" i="2"/>
  <c r="U75" i="2"/>
  <c r="U79" i="2"/>
  <c r="U96" i="3"/>
  <c r="P16" i="3"/>
  <c r="P15" i="3"/>
  <c r="P14" i="3"/>
  <c r="P13" i="3"/>
  <c r="P12" i="3"/>
  <c r="P11" i="3"/>
  <c r="P10" i="3"/>
  <c r="P9" i="3"/>
  <c r="L87" i="2"/>
  <c r="G94" i="3" l="1"/>
  <c r="G90" i="3"/>
  <c r="G86" i="3"/>
  <c r="G82" i="3"/>
  <c r="G78" i="3"/>
  <c r="G74" i="3"/>
  <c r="G70" i="3"/>
  <c r="G66" i="3"/>
  <c r="G62" i="3"/>
  <c r="G58" i="3"/>
  <c r="G54" i="3"/>
  <c r="G50" i="3"/>
  <c r="G46" i="3"/>
  <c r="G42" i="3"/>
  <c r="G38" i="3"/>
  <c r="G34" i="3"/>
  <c r="G30" i="3"/>
  <c r="G26" i="3"/>
  <c r="G22" i="3"/>
  <c r="G87" i="3"/>
  <c r="G75" i="3"/>
  <c r="G63" i="3"/>
  <c r="G55" i="3"/>
  <c r="G43" i="3"/>
  <c r="G27" i="3"/>
  <c r="G93" i="3"/>
  <c r="G89" i="3"/>
  <c r="G85" i="3"/>
  <c r="G81" i="3"/>
  <c r="G77" i="3"/>
  <c r="G73" i="3"/>
  <c r="G69" i="3"/>
  <c r="G65" i="3"/>
  <c r="G61" i="3"/>
  <c r="G57" i="3"/>
  <c r="G53" i="3"/>
  <c r="G49" i="3"/>
  <c r="G45" i="3"/>
  <c r="G41" i="3"/>
  <c r="G37" i="3"/>
  <c r="G33" i="3"/>
  <c r="G29" i="3"/>
  <c r="G25" i="3"/>
  <c r="G21" i="3"/>
  <c r="G95" i="3"/>
  <c r="G83" i="3"/>
  <c r="G71" i="3"/>
  <c r="G59" i="3"/>
  <c r="G47" i="3"/>
  <c r="G35" i="3"/>
  <c r="G23" i="3"/>
  <c r="G92" i="3"/>
  <c r="G88" i="3"/>
  <c r="G84" i="3"/>
  <c r="G80" i="3"/>
  <c r="G76" i="3"/>
  <c r="G72" i="3"/>
  <c r="G68" i="3"/>
  <c r="G64" i="3"/>
  <c r="G60" i="3"/>
  <c r="G56" i="3"/>
  <c r="G52" i="3"/>
  <c r="G48" i="3"/>
  <c r="G44" i="3"/>
  <c r="G40" i="3"/>
  <c r="G36" i="3"/>
  <c r="G32" i="3"/>
  <c r="G28" i="3"/>
  <c r="G24" i="3"/>
  <c r="G91" i="3"/>
  <c r="G79" i="3"/>
  <c r="G67" i="3"/>
  <c r="G51" i="3"/>
  <c r="G39" i="3"/>
  <c r="G31" i="3"/>
  <c r="I95" i="3"/>
  <c r="I91" i="3"/>
  <c r="I87" i="3"/>
  <c r="I83" i="3"/>
  <c r="I79" i="3"/>
  <c r="I75" i="3"/>
  <c r="I71" i="3"/>
  <c r="I67" i="3"/>
  <c r="I63" i="3"/>
  <c r="I59" i="3"/>
  <c r="I55" i="3"/>
  <c r="I51" i="3"/>
  <c r="I47" i="3"/>
  <c r="I43" i="3"/>
  <c r="I39" i="3"/>
  <c r="I35" i="3"/>
  <c r="I31" i="3"/>
  <c r="I27" i="3"/>
  <c r="I23" i="3"/>
  <c r="I92" i="3"/>
  <c r="I84" i="3"/>
  <c r="I76" i="3"/>
  <c r="I64" i="3"/>
  <c r="I52" i="3"/>
  <c r="I40" i="3"/>
  <c r="I32" i="3"/>
  <c r="I24" i="3"/>
  <c r="I94" i="3"/>
  <c r="I90" i="3"/>
  <c r="I86" i="3"/>
  <c r="I82" i="3"/>
  <c r="I78" i="3"/>
  <c r="I74" i="3"/>
  <c r="I70" i="3"/>
  <c r="I66" i="3"/>
  <c r="I62" i="3"/>
  <c r="I58" i="3"/>
  <c r="I54" i="3"/>
  <c r="I50" i="3"/>
  <c r="I46" i="3"/>
  <c r="I42" i="3"/>
  <c r="I38" i="3"/>
  <c r="I34" i="3"/>
  <c r="I30" i="3"/>
  <c r="I26" i="3"/>
  <c r="I22" i="3"/>
  <c r="I88" i="3"/>
  <c r="I72" i="3"/>
  <c r="I60" i="3"/>
  <c r="I48" i="3"/>
  <c r="I36" i="3"/>
  <c r="I93" i="3"/>
  <c r="I89" i="3"/>
  <c r="I85" i="3"/>
  <c r="I81" i="3"/>
  <c r="I77" i="3"/>
  <c r="I73" i="3"/>
  <c r="I69" i="3"/>
  <c r="I65" i="3"/>
  <c r="I61" i="3"/>
  <c r="I57" i="3"/>
  <c r="I53" i="3"/>
  <c r="I49" i="3"/>
  <c r="I45" i="3"/>
  <c r="I41" i="3"/>
  <c r="I37" i="3"/>
  <c r="I33" i="3"/>
  <c r="I29" i="3"/>
  <c r="I25" i="3"/>
  <c r="I21" i="3"/>
  <c r="I80" i="3"/>
  <c r="I68" i="3"/>
  <c r="I56" i="3"/>
  <c r="I44" i="3"/>
  <c r="I28" i="3"/>
  <c r="K92" i="3"/>
  <c r="K88" i="3"/>
  <c r="K84" i="3"/>
  <c r="K80" i="3"/>
  <c r="K76" i="3"/>
  <c r="K72" i="3"/>
  <c r="K68" i="3"/>
  <c r="K64" i="3"/>
  <c r="K60" i="3"/>
  <c r="K56" i="3"/>
  <c r="K52" i="3"/>
  <c r="K48" i="3"/>
  <c r="K44" i="3"/>
  <c r="K40" i="3"/>
  <c r="K36" i="3"/>
  <c r="K32" i="3"/>
  <c r="K28" i="3"/>
  <c r="K24" i="3"/>
  <c r="K93" i="3"/>
  <c r="K81" i="3"/>
  <c r="K73" i="3"/>
  <c r="K65" i="3"/>
  <c r="K57" i="3"/>
  <c r="K45" i="3"/>
  <c r="K33" i="3"/>
  <c r="K95" i="3"/>
  <c r="K91" i="3"/>
  <c r="K87" i="3"/>
  <c r="K83" i="3"/>
  <c r="K79" i="3"/>
  <c r="K75" i="3"/>
  <c r="K71" i="3"/>
  <c r="K67" i="3"/>
  <c r="K63" i="3"/>
  <c r="K59" i="3"/>
  <c r="K55" i="3"/>
  <c r="K51" i="3"/>
  <c r="K47" i="3"/>
  <c r="K43" i="3"/>
  <c r="K39" i="3"/>
  <c r="K35" i="3"/>
  <c r="K31" i="3"/>
  <c r="K27" i="3"/>
  <c r="K23" i="3"/>
  <c r="K85" i="3"/>
  <c r="K53" i="3"/>
  <c r="K37" i="3"/>
  <c r="K25" i="3"/>
  <c r="K94" i="3"/>
  <c r="K90" i="3"/>
  <c r="K86" i="3"/>
  <c r="K82" i="3"/>
  <c r="K78" i="3"/>
  <c r="K74" i="3"/>
  <c r="K70" i="3"/>
  <c r="K66" i="3"/>
  <c r="K62" i="3"/>
  <c r="K58" i="3"/>
  <c r="K54" i="3"/>
  <c r="K50" i="3"/>
  <c r="K46" i="3"/>
  <c r="K42" i="3"/>
  <c r="K38" i="3"/>
  <c r="K34" i="3"/>
  <c r="K30" i="3"/>
  <c r="K26" i="3"/>
  <c r="K22" i="3"/>
  <c r="K89" i="3"/>
  <c r="K77" i="3"/>
  <c r="K69" i="3"/>
  <c r="K61" i="3"/>
  <c r="K49" i="3"/>
  <c r="K41" i="3"/>
  <c r="K29" i="3"/>
  <c r="K21" i="3"/>
  <c r="H8" i="2" l="1"/>
  <c r="T8" i="2" s="1"/>
  <c r="U8"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 i="2"/>
  <c r="H27" i="2"/>
  <c r="T27" i="2" s="1"/>
  <c r="H28" i="2"/>
  <c r="T28" i="2" s="1"/>
  <c r="U28" i="2" s="1"/>
  <c r="H29" i="2"/>
  <c r="T29" i="2" s="1"/>
  <c r="U29" i="2" s="1"/>
  <c r="H30" i="2"/>
  <c r="T30" i="2" s="1"/>
  <c r="U30" i="2" s="1"/>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T9" i="2"/>
  <c r="U9" i="2" s="1"/>
  <c r="T10" i="2"/>
  <c r="U10" i="2" s="1"/>
  <c r="T11" i="2"/>
  <c r="U11" i="2" s="1"/>
  <c r="H12" i="2"/>
  <c r="T12" i="2" s="1"/>
  <c r="U12" i="2" s="1"/>
  <c r="H13" i="2"/>
  <c r="T13" i="2" s="1"/>
  <c r="U13" i="2" s="1"/>
  <c r="H14" i="2"/>
  <c r="T14" i="2" s="1"/>
  <c r="U14" i="2" s="1"/>
  <c r="H15" i="2"/>
  <c r="T15" i="2" s="1"/>
  <c r="H16" i="2"/>
  <c r="T16" i="2" s="1"/>
  <c r="U16" i="2" s="1"/>
  <c r="H17" i="2"/>
  <c r="T17" i="2" s="1"/>
  <c r="U17" i="2" s="1"/>
  <c r="H18" i="2"/>
  <c r="T18" i="2" s="1"/>
  <c r="U18" i="2" s="1"/>
  <c r="H19" i="2"/>
  <c r="T19" i="2" s="1"/>
  <c r="H20" i="2"/>
  <c r="T20" i="2" s="1"/>
  <c r="U20" i="2" s="1"/>
  <c r="H21" i="2"/>
  <c r="T21" i="2" s="1"/>
  <c r="H22" i="2"/>
  <c r="T22" i="2" s="1"/>
  <c r="U22" i="2" s="1"/>
  <c r="H23" i="2"/>
  <c r="T23" i="2" s="1"/>
  <c r="H24" i="2"/>
  <c r="T24" i="2" s="1"/>
  <c r="U24" i="2" s="1"/>
  <c r="H25" i="2"/>
  <c r="T25" i="2" s="1"/>
  <c r="H26" i="2"/>
  <c r="T26" i="2" s="1"/>
  <c r="U26" i="2" s="1"/>
  <c r="D87" i="2"/>
  <c r="E15" i="9"/>
  <c r="F20" i="1" s="1"/>
  <c r="F15" i="9"/>
  <c r="F21" i="1" s="1"/>
  <c r="D15" i="9"/>
  <c r="F19" i="1" s="1"/>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D39" i="3"/>
  <c r="E39" i="3"/>
  <c r="D40" i="3"/>
  <c r="E40" i="3"/>
  <c r="D41" i="3"/>
  <c r="E41" i="3"/>
  <c r="D42" i="3"/>
  <c r="E42" i="3"/>
  <c r="D43" i="3"/>
  <c r="E43" i="3"/>
  <c r="D44" i="3"/>
  <c r="E44" i="3"/>
  <c r="D45" i="3"/>
  <c r="E45" i="3"/>
  <c r="D46" i="3"/>
  <c r="E46" i="3"/>
  <c r="D47" i="3"/>
  <c r="E47" i="3"/>
  <c r="D48" i="3"/>
  <c r="E48" i="3"/>
  <c r="D49" i="3"/>
  <c r="E49" i="3"/>
  <c r="D50" i="3"/>
  <c r="E50" i="3"/>
  <c r="D51" i="3"/>
  <c r="E51"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D76"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E21"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N87" i="2"/>
  <c r="O87" i="2"/>
  <c r="P87" i="2"/>
  <c r="Q87" i="2"/>
  <c r="R87" i="2"/>
  <c r="S87" i="2"/>
  <c r="I24" i="7"/>
  <c r="H24" i="7"/>
  <c r="G24" i="7"/>
  <c r="F24" i="7"/>
  <c r="E24" i="7"/>
  <c r="D24" i="7"/>
  <c r="C24" i="7"/>
  <c r="B24" i="7"/>
  <c r="B5" i="6"/>
  <c r="I22" i="7"/>
  <c r="B23" i="7"/>
  <c r="B22" i="7"/>
  <c r="H18" i="5"/>
  <c r="B5" i="5"/>
  <c r="B13" i="7"/>
  <c r="C8" i="7"/>
  <c r="C5" i="7"/>
  <c r="D5" i="7" s="1"/>
  <c r="E5" i="7" s="1"/>
  <c r="F5" i="7" s="1"/>
  <c r="G5" i="7" s="1"/>
  <c r="H5" i="7" s="1"/>
  <c r="I5" i="7" s="1"/>
  <c r="C15" i="7"/>
  <c r="D15" i="7"/>
  <c r="E15" i="7"/>
  <c r="F15" i="7"/>
  <c r="G15" i="7"/>
  <c r="H15" i="7"/>
  <c r="I15" i="7"/>
  <c r="B33" i="7"/>
  <c r="B15" i="7" l="1"/>
  <c r="J13" i="7"/>
  <c r="J15" i="7" s="1"/>
  <c r="C7" i="7"/>
  <c r="B25" i="7"/>
  <c r="A10" i="6"/>
  <c r="A11" i="6" s="1"/>
  <c r="A12" i="6" s="1"/>
  <c r="A13" i="6" s="1"/>
  <c r="A14" i="6" s="1"/>
  <c r="A15" i="6" s="1"/>
  <c r="A16" i="6" s="1"/>
  <c r="A17" i="6" s="1"/>
  <c r="A10" i="5"/>
  <c r="A11" i="5" s="1"/>
  <c r="A12" i="5" s="1"/>
  <c r="A13" i="5" s="1"/>
  <c r="A14" i="5" s="1"/>
  <c r="A15" i="5" s="1"/>
  <c r="A16" i="5" s="1"/>
  <c r="A17" i="5" s="1"/>
  <c r="U25" i="2"/>
  <c r="U21" i="2"/>
  <c r="U27" i="2"/>
  <c r="U23" i="2"/>
  <c r="U19" i="2"/>
  <c r="U15" i="2"/>
  <c r="D8" i="7"/>
  <c r="K10" i="5"/>
  <c r="D18" i="5"/>
  <c r="K12" i="5"/>
  <c r="D23" i="7" s="1"/>
  <c r="K14" i="5"/>
  <c r="F23" i="7" s="1"/>
  <c r="K16" i="5"/>
  <c r="H23" i="7" s="1"/>
  <c r="B18" i="5"/>
  <c r="E18" i="5"/>
  <c r="F18" i="5"/>
  <c r="G18" i="5"/>
  <c r="I18" i="5"/>
  <c r="J18" i="5"/>
  <c r="E10" i="4"/>
  <c r="E11" i="4"/>
  <c r="E12" i="4"/>
  <c r="D22" i="7" s="1"/>
  <c r="E13" i="4"/>
  <c r="E14" i="4"/>
  <c r="E15" i="4"/>
  <c r="G22" i="7" s="1"/>
  <c r="E16" i="4"/>
  <c r="E17" i="4"/>
  <c r="B18" i="4"/>
  <c r="C18" i="4"/>
  <c r="D18" i="4"/>
  <c r="D25" i="7" l="1"/>
  <c r="F22" i="7"/>
  <c r="U87" i="2"/>
  <c r="E22" i="7"/>
  <c r="H22" i="7"/>
  <c r="C22" i="7"/>
  <c r="K17" i="5"/>
  <c r="I23" i="7" s="1"/>
  <c r="K11" i="5"/>
  <c r="C23" i="7" s="1"/>
  <c r="K15" i="5"/>
  <c r="G23" i="7" s="1"/>
  <c r="K13" i="5"/>
  <c r="C18" i="5"/>
  <c r="E18" i="4"/>
  <c r="B18" i="6"/>
  <c r="F26" i="1" s="1"/>
  <c r="D7" i="7"/>
  <c r="E8" i="7"/>
  <c r="F22" i="1" l="1"/>
  <c r="I25" i="7"/>
  <c r="H25" i="7"/>
  <c r="C25" i="7"/>
  <c r="F25" i="7"/>
  <c r="K18" i="5"/>
  <c r="F25" i="1" s="1"/>
  <c r="E23" i="7"/>
  <c r="G25" i="7"/>
  <c r="F24" i="1"/>
  <c r="E7" i="7"/>
  <c r="F8" i="7"/>
  <c r="M96" i="3"/>
  <c r="I96" i="3"/>
  <c r="O96" i="3"/>
  <c r="Q22" i="3"/>
  <c r="Q96" i="3" s="1"/>
  <c r="E25" i="7" l="1"/>
  <c r="S96" i="3"/>
  <c r="G96" i="3"/>
  <c r="K96" i="3"/>
  <c r="F7" i="7"/>
  <c r="G8" i="7"/>
  <c r="M7" i="2"/>
  <c r="N7" i="2" s="1"/>
  <c r="O7" i="2" s="1"/>
  <c r="P7" i="2" s="1"/>
  <c r="Q7" i="2" s="1"/>
  <c r="R7" i="2" s="1"/>
  <c r="S7" i="2" s="1"/>
  <c r="K8" i="2"/>
  <c r="V9" i="2"/>
  <c r="K9" i="2"/>
  <c r="V10" i="2"/>
  <c r="K10" i="2"/>
  <c r="V11" i="2"/>
  <c r="K11" i="2"/>
  <c r="V12" i="2"/>
  <c r="K12" i="2"/>
  <c r="V13" i="2"/>
  <c r="K13" i="2"/>
  <c r="E14" i="2"/>
  <c r="V14" i="2" s="1"/>
  <c r="K14" i="2"/>
  <c r="J14" i="2" s="1"/>
  <c r="E15" i="2"/>
  <c r="V15" i="2" s="1"/>
  <c r="K15" i="2"/>
  <c r="E16" i="2"/>
  <c r="V16" i="2" s="1"/>
  <c r="K16" i="2"/>
  <c r="E17" i="2"/>
  <c r="V17" i="2" s="1"/>
  <c r="K17" i="2"/>
  <c r="E18" i="2"/>
  <c r="V18" i="2" s="1"/>
  <c r="K18" i="2"/>
  <c r="E19" i="2"/>
  <c r="V19" i="2" s="1"/>
  <c r="K19" i="2"/>
  <c r="E20" i="2"/>
  <c r="V20" i="2" s="1"/>
  <c r="K20" i="2"/>
  <c r="J20" i="2" s="1"/>
  <c r="E21" i="2"/>
  <c r="V21" i="2" s="1"/>
  <c r="K21" i="2"/>
  <c r="E22" i="2"/>
  <c r="V22" i="2" s="1"/>
  <c r="K22" i="2"/>
  <c r="E23" i="2"/>
  <c r="V23" i="2" s="1"/>
  <c r="K23" i="2"/>
  <c r="E24" i="2"/>
  <c r="V24" i="2" s="1"/>
  <c r="K24" i="2"/>
  <c r="E25" i="2"/>
  <c r="V25" i="2" s="1"/>
  <c r="K25" i="2"/>
  <c r="E26" i="2"/>
  <c r="V26" i="2" s="1"/>
  <c r="K26" i="2"/>
  <c r="E27" i="2"/>
  <c r="V27" i="2" s="1"/>
  <c r="K27" i="2"/>
  <c r="J27" i="2" s="1"/>
  <c r="E28" i="2"/>
  <c r="V28" i="2" s="1"/>
  <c r="K28" i="2"/>
  <c r="J28" i="2" s="1"/>
  <c r="E29" i="2"/>
  <c r="V29" i="2" s="1"/>
  <c r="K29" i="2"/>
  <c r="J29" i="2" s="1"/>
  <c r="E30" i="2"/>
  <c r="V30" i="2" s="1"/>
  <c r="K30" i="2"/>
  <c r="E31" i="2"/>
  <c r="V31" i="2" s="1"/>
  <c r="K31" i="2"/>
  <c r="E32" i="2"/>
  <c r="V32" i="2" s="1"/>
  <c r="K32" i="2"/>
  <c r="E33" i="2"/>
  <c r="V33" i="2" s="1"/>
  <c r="K33" i="2"/>
  <c r="J33" i="2" s="1"/>
  <c r="E34" i="2"/>
  <c r="V34" i="2" s="1"/>
  <c r="K34" i="2"/>
  <c r="E35" i="2"/>
  <c r="V35" i="2" s="1"/>
  <c r="K35" i="2"/>
  <c r="E36" i="2"/>
  <c r="V36" i="2" s="1"/>
  <c r="K36" i="2"/>
  <c r="E37" i="2"/>
  <c r="V37" i="2" s="1"/>
  <c r="K37" i="2"/>
  <c r="J37" i="2" s="1"/>
  <c r="E38" i="2"/>
  <c r="V38" i="2" s="1"/>
  <c r="K38" i="2"/>
  <c r="J38" i="2" s="1"/>
  <c r="E39" i="2"/>
  <c r="V39" i="2" s="1"/>
  <c r="K39" i="2"/>
  <c r="E40" i="2"/>
  <c r="V40" i="2" s="1"/>
  <c r="K40" i="2"/>
  <c r="E41" i="2"/>
  <c r="V41" i="2" s="1"/>
  <c r="K41" i="2"/>
  <c r="J41" i="2" s="1"/>
  <c r="E42" i="2"/>
  <c r="V42" i="2" s="1"/>
  <c r="K42" i="2"/>
  <c r="E43" i="2"/>
  <c r="V43" i="2" s="1"/>
  <c r="K43" i="2"/>
  <c r="E44" i="2"/>
  <c r="V44" i="2" s="1"/>
  <c r="K44" i="2"/>
  <c r="E45" i="2"/>
  <c r="V45" i="2" s="1"/>
  <c r="K45" i="2"/>
  <c r="E46" i="2"/>
  <c r="V46" i="2" s="1"/>
  <c r="K46" i="2"/>
  <c r="J46" i="2" s="1"/>
  <c r="E47" i="2"/>
  <c r="V47" i="2" s="1"/>
  <c r="K47" i="2"/>
  <c r="E48" i="2"/>
  <c r="V48" i="2" s="1"/>
  <c r="K48" i="2"/>
  <c r="E49" i="2"/>
  <c r="V49" i="2" s="1"/>
  <c r="K49" i="2"/>
  <c r="E50" i="2"/>
  <c r="V50" i="2" s="1"/>
  <c r="K50" i="2"/>
  <c r="E51" i="2"/>
  <c r="V51" i="2" s="1"/>
  <c r="K51" i="2"/>
  <c r="E52" i="2"/>
  <c r="V52" i="2" s="1"/>
  <c r="K52" i="2"/>
  <c r="J52" i="2" s="1"/>
  <c r="E53" i="2"/>
  <c r="V53" i="2" s="1"/>
  <c r="K53" i="2"/>
  <c r="E54" i="2"/>
  <c r="V54" i="2" s="1"/>
  <c r="K54" i="2"/>
  <c r="E55" i="2"/>
  <c r="V55" i="2" s="1"/>
  <c r="K55" i="2"/>
  <c r="E56" i="2"/>
  <c r="V56" i="2" s="1"/>
  <c r="K56" i="2"/>
  <c r="E57" i="2"/>
  <c r="V57" i="2" s="1"/>
  <c r="K57" i="2"/>
  <c r="E58" i="2"/>
  <c r="V58" i="2" s="1"/>
  <c r="K58" i="2"/>
  <c r="E59" i="2"/>
  <c r="V59" i="2" s="1"/>
  <c r="K59" i="2"/>
  <c r="J59" i="2" s="1"/>
  <c r="E60" i="2"/>
  <c r="V60" i="2" s="1"/>
  <c r="K60" i="2"/>
  <c r="J60" i="2" s="1"/>
  <c r="E61" i="2"/>
  <c r="V61" i="2" s="1"/>
  <c r="K61" i="2"/>
  <c r="J61" i="2" s="1"/>
  <c r="E62" i="2"/>
  <c r="V62" i="2" s="1"/>
  <c r="K62" i="2"/>
  <c r="E63" i="2"/>
  <c r="V63" i="2" s="1"/>
  <c r="K63" i="2"/>
  <c r="E64" i="2"/>
  <c r="V64" i="2" s="1"/>
  <c r="K64" i="2"/>
  <c r="E65" i="2"/>
  <c r="V65" i="2" s="1"/>
  <c r="K65" i="2"/>
  <c r="J65" i="2" s="1"/>
  <c r="E66" i="2"/>
  <c r="V66" i="2" s="1"/>
  <c r="K66" i="2"/>
  <c r="E67" i="2"/>
  <c r="V67" i="2" s="1"/>
  <c r="K67" i="2"/>
  <c r="E68" i="2"/>
  <c r="V68" i="2" s="1"/>
  <c r="K68" i="2"/>
  <c r="E69" i="2"/>
  <c r="V69" i="2" s="1"/>
  <c r="K69" i="2"/>
  <c r="J69" i="2" s="1"/>
  <c r="E70" i="2"/>
  <c r="V70" i="2" s="1"/>
  <c r="K70" i="2"/>
  <c r="J70" i="2" s="1"/>
  <c r="E71" i="2"/>
  <c r="V71" i="2" s="1"/>
  <c r="K71" i="2"/>
  <c r="E72" i="2"/>
  <c r="V72" i="2" s="1"/>
  <c r="K72" i="2"/>
  <c r="E73" i="2"/>
  <c r="V73" i="2" s="1"/>
  <c r="K73" i="2"/>
  <c r="J73" i="2" s="1"/>
  <c r="E74" i="2"/>
  <c r="V74" i="2" s="1"/>
  <c r="K74" i="2"/>
  <c r="E75" i="2"/>
  <c r="V75" i="2" s="1"/>
  <c r="K75" i="2"/>
  <c r="E76" i="2"/>
  <c r="V76" i="2" s="1"/>
  <c r="K76" i="2"/>
  <c r="E77" i="2"/>
  <c r="V77" i="2" s="1"/>
  <c r="K77" i="2"/>
  <c r="E78" i="2"/>
  <c r="V78" i="2" s="1"/>
  <c r="K78" i="2"/>
  <c r="J78" i="2" s="1"/>
  <c r="E79" i="2"/>
  <c r="V79" i="2" s="1"/>
  <c r="K79" i="2"/>
  <c r="E80" i="2"/>
  <c r="V80" i="2" s="1"/>
  <c r="K80" i="2"/>
  <c r="E81" i="2"/>
  <c r="V81" i="2" s="1"/>
  <c r="K81" i="2"/>
  <c r="E82" i="2"/>
  <c r="V82" i="2" s="1"/>
  <c r="K82" i="2"/>
  <c r="V8" i="2" l="1"/>
  <c r="V87" i="2" s="1"/>
  <c r="F42" i="1" s="1"/>
  <c r="O86" i="2"/>
  <c r="F9" i="3"/>
  <c r="T87" i="2"/>
  <c r="E83" i="2"/>
  <c r="J9" i="2"/>
  <c r="J79" i="2"/>
  <c r="J75" i="2"/>
  <c r="J67" i="2"/>
  <c r="J55" i="2"/>
  <c r="J51" i="2"/>
  <c r="J47" i="2"/>
  <c r="J43" i="2"/>
  <c r="J35" i="2"/>
  <c r="J23" i="2"/>
  <c r="J19" i="2"/>
  <c r="J15" i="2"/>
  <c r="J11" i="2"/>
  <c r="J8" i="2"/>
  <c r="J71" i="2"/>
  <c r="J62" i="2"/>
  <c r="J57" i="2"/>
  <c r="J53" i="2"/>
  <c r="J44" i="2"/>
  <c r="J39" i="2"/>
  <c r="J30" i="2"/>
  <c r="J25" i="2"/>
  <c r="J21" i="2"/>
  <c r="J12" i="2"/>
  <c r="J76" i="2"/>
  <c r="J81" i="2"/>
  <c r="J77" i="2"/>
  <c r="J68" i="2"/>
  <c r="J63" i="2"/>
  <c r="J54" i="2"/>
  <c r="J49" i="2"/>
  <c r="J45" i="2"/>
  <c r="J36" i="2"/>
  <c r="J31" i="2"/>
  <c r="J22" i="2"/>
  <c r="J17" i="2"/>
  <c r="J13" i="2"/>
  <c r="J10" i="2"/>
  <c r="G7" i="7"/>
  <c r="H8" i="7"/>
  <c r="J40" i="2"/>
  <c r="J32" i="2"/>
  <c r="J24" i="2"/>
  <c r="J16" i="2"/>
  <c r="J82" i="2"/>
  <c r="J80" i="2"/>
  <c r="J72" i="2"/>
  <c r="J64" i="2"/>
  <c r="J56" i="2"/>
  <c r="J48" i="2"/>
  <c r="J74" i="2"/>
  <c r="J66" i="2"/>
  <c r="J58" i="2"/>
  <c r="J50" i="2"/>
  <c r="J42" i="2"/>
  <c r="J34" i="2"/>
  <c r="J26" i="2"/>
  <c r="J18" i="2"/>
  <c r="S86" i="2" l="1"/>
  <c r="L86" i="2"/>
  <c r="M86" i="2"/>
  <c r="P86" i="2"/>
  <c r="R86" i="2"/>
  <c r="H29" i="7" s="1"/>
  <c r="H31" i="7" s="1"/>
  <c r="N86" i="2"/>
  <c r="D29" i="7" s="1"/>
  <c r="D31" i="7" s="1"/>
  <c r="Q86" i="2"/>
  <c r="F29" i="7"/>
  <c r="F31" i="7" s="1"/>
  <c r="F18" i="1"/>
  <c r="H7" i="7"/>
  <c r="I8" i="7"/>
  <c r="B29" i="7" l="1"/>
  <c r="B31" i="7" s="1"/>
  <c r="F50" i="1"/>
  <c r="F29" i="1"/>
  <c r="G29" i="7"/>
  <c r="G31" i="7" s="1"/>
  <c r="E29" i="7"/>
  <c r="E31" i="7" s="1"/>
  <c r="C29" i="7"/>
  <c r="T86" i="2"/>
  <c r="I7" i="7"/>
  <c r="F10" i="3"/>
  <c r="E39" i="1" s="1"/>
  <c r="C33" i="1"/>
  <c r="B34" i="7" l="1"/>
  <c r="B10" i="7" s="1"/>
  <c r="I29" i="7"/>
  <c r="I31" i="7" s="1"/>
  <c r="J19" i="7"/>
  <c r="J29" i="7" s="1"/>
  <c r="J31" i="7" s="1"/>
  <c r="C9" i="7"/>
  <c r="C34" i="7" s="1"/>
  <c r="C33" i="7"/>
  <c r="C31" i="7"/>
  <c r="F39" i="1"/>
  <c r="D9" i="7" l="1"/>
  <c r="D34" i="7" s="1"/>
  <c r="C10" i="7"/>
  <c r="D33" i="7"/>
  <c r="F47" i="1"/>
  <c r="F49" i="1" s="1"/>
  <c r="E33" i="7" l="1"/>
  <c r="E9" i="7"/>
  <c r="E34" i="7" s="1"/>
  <c r="D10" i="7"/>
  <c r="F9" i="7" l="1"/>
  <c r="F34" i="7" s="1"/>
  <c r="E10" i="7"/>
  <c r="F33" i="7"/>
  <c r="F10" i="7" l="1"/>
  <c r="G33" i="7"/>
  <c r="G9" i="7"/>
  <c r="G34" i="7" s="1"/>
  <c r="H9" i="7" l="1"/>
  <c r="H34" i="7" s="1"/>
  <c r="G10" i="7"/>
  <c r="H33" i="7"/>
  <c r="H10" i="7" l="1"/>
  <c r="I9" i="7"/>
  <c r="I34" i="7" s="1"/>
  <c r="I10" i="7" s="1"/>
  <c r="I33" i="7"/>
</calcChain>
</file>

<file path=xl/sharedStrings.xml><?xml version="1.0" encoding="utf-8"?>
<sst xmlns="http://schemas.openxmlformats.org/spreadsheetml/2006/main" count="239" uniqueCount="171">
  <si>
    <t>Paycheck Protection Program Loan Forgiveness Calculator</t>
  </si>
  <si>
    <t>Loan Forgiveness Calculation</t>
  </si>
  <si>
    <t>Paycheck Protection Program Loan Amount</t>
  </si>
  <si>
    <t>Covered Period (8-week period after the loan origination date)</t>
  </si>
  <si>
    <t>Total Comp</t>
  </si>
  <si>
    <t>Average</t>
  </si>
  <si>
    <t>Annual Comp</t>
  </si>
  <si>
    <t>Last Name</t>
  </si>
  <si>
    <t>First Name</t>
  </si>
  <si>
    <t>EE ID</t>
  </si>
  <si>
    <t>Annual</t>
  </si>
  <si>
    <t>Salary Threshold</t>
  </si>
  <si>
    <t>PAYROLL COSTS:</t>
  </si>
  <si>
    <t>Employee Gross Wages</t>
  </si>
  <si>
    <t>Gross Salaries, Wages, Commissions, Tips, Vacation, and Sick Pay</t>
  </si>
  <si>
    <t>Employer portion group health care premiums</t>
  </si>
  <si>
    <t>Employer portion retirement benefits</t>
  </si>
  <si>
    <t>Employer portion State/Local taxes on compensation</t>
  </si>
  <si>
    <t>RENT</t>
  </si>
  <si>
    <t>UTILITIES</t>
  </si>
  <si>
    <t>COVERED MORTGAGE INTEREST</t>
  </si>
  <si>
    <t>Loan Forgiveness before required reductions</t>
  </si>
  <si>
    <t>REDUCTION BASED UPON NUMBER OF FTEs (Full-time equivalent employees)</t>
  </si>
  <si>
    <t>Monthly Average FTEs for the Covered Period</t>
  </si>
  <si>
    <t>Lesser of (borrower's choice):</t>
  </si>
  <si>
    <t>Monthly Average FTEs for the period of 2/15/2019 through 6/30/2019</t>
  </si>
  <si>
    <t>or</t>
  </si>
  <si>
    <t>Monthly Average FTEs for the period of 1/1/2020 through 2/29/2020</t>
  </si>
  <si>
    <t>REDUCTION BASED ON COMPENSATION DECREASE IN EXCESS OF 25%:</t>
  </si>
  <si>
    <t>Loan Origination Date</t>
  </si>
  <si>
    <t>End of Covered Period</t>
  </si>
  <si>
    <t>H-Hourly</t>
  </si>
  <si>
    <t>Active</t>
  </si>
  <si>
    <t>Terminated</t>
  </si>
  <si>
    <t>S-Salary</t>
  </si>
  <si>
    <t>FTE</t>
  </si>
  <si>
    <t>Hours</t>
  </si>
  <si>
    <t>Hourly/ Salary</t>
  </si>
  <si>
    <t>Status @ Funding</t>
  </si>
  <si>
    <t>Employee ID</t>
  </si>
  <si>
    <t>Payroll 8</t>
  </si>
  <si>
    <t>Payroll 7</t>
  </si>
  <si>
    <t>Payroll 6</t>
  </si>
  <si>
    <t>Payroll 5</t>
  </si>
  <si>
    <t>Payroll 4</t>
  </si>
  <si>
    <t>Payroll 3</t>
  </si>
  <si>
    <t>Payroll 2</t>
  </si>
  <si>
    <t>Payroll 1</t>
  </si>
  <si>
    <t>Covered Period Payrolls</t>
  </si>
  <si>
    <t>Employee Data</t>
  </si>
  <si>
    <t>Add new employees if they are hired during the covered period.</t>
  </si>
  <si>
    <t>Enter actual or forecasted FTE counts in the covered pay period section below to calculate your loan forgiveness percentage under the FTE test.</t>
  </si>
  <si>
    <t>Enter pay period dates into the section to the right of the spreadsheet to create a handy reference for minimum hours worked per period to equal 1.0 FTE</t>
  </si>
  <si>
    <t>Enter historical FTE data into columns F-L. This will calculate your FTE Target for your 8 week covered period.</t>
  </si>
  <si>
    <t>Instructions:</t>
  </si>
  <si>
    <t>&lt;&lt; Any amount below 100% will result in reduced loan forgiveness</t>
  </si>
  <si>
    <t>Loan Forgiveness FTE Test</t>
  </si>
  <si>
    <t>FTE Average for Covered Period</t>
  </si>
  <si>
    <t>FTE Target</t>
  </si>
  <si>
    <t>1 FTE = Salaried, full-time employee, or an hourly employee working at least 30 hours per week. An employee working 10 hours per week, on average during the pay period, would equal .33 FTE.</t>
  </si>
  <si>
    <t>Entering estimates for upcoming pay periods will allow you to preview possible loan forgiveness levels.</t>
  </si>
  <si>
    <t>Often, payroll processing services include reports for ACA requirements that show the FTE count by month. Reports developed for the PPP by your payroll processor may also be useful to complete the schedule.</t>
  </si>
  <si>
    <t>Reaching an employment level totaling the FTE Goal by June 30, 2020 fulfills the requirement to average the Target FTEs throughout the covered period.</t>
  </si>
  <si>
    <t>Hours for 1.0 FTE</t>
  </si>
  <si>
    <t>Days Per Period</t>
  </si>
  <si>
    <t>Period End Date</t>
  </si>
  <si>
    <t>Pay Periods</t>
  </si>
  <si>
    <t>Notes:</t>
  </si>
  <si>
    <t>FTE Tracker</t>
  </si>
  <si>
    <t>Check Copies</t>
  </si>
  <si>
    <t>Payment Receipts</t>
  </si>
  <si>
    <t xml:space="preserve">Bank Statements </t>
  </si>
  <si>
    <t>Lease Agreement/Invoice</t>
  </si>
  <si>
    <t>Example Source Documents:</t>
  </si>
  <si>
    <t>Source Document: &lt;Insert link to source document or attach to Forgiveness application&gt;</t>
  </si>
  <si>
    <t>Weekly Total</t>
  </si>
  <si>
    <t>Equipment Lease</t>
  </si>
  <si>
    <t>Storage Lease</t>
  </si>
  <si>
    <t>Rent</t>
  </si>
  <si>
    <t>Period</t>
  </si>
  <si>
    <t>Covered Period End Date</t>
  </si>
  <si>
    <t>Covered Period</t>
  </si>
  <si>
    <t>Insert PPP funded Date</t>
  </si>
  <si>
    <t>Funded Date:</t>
  </si>
  <si>
    <t>Vendor Invoice</t>
  </si>
  <si>
    <t>Trash Removal</t>
  </si>
  <si>
    <t>Transportation</t>
  </si>
  <si>
    <t>Internet</t>
  </si>
  <si>
    <t>Phone</t>
  </si>
  <si>
    <t>Water</t>
  </si>
  <si>
    <t>Gas</t>
  </si>
  <si>
    <t>Electricity</t>
  </si>
  <si>
    <t>Monthly Mortgage Statements</t>
  </si>
  <si>
    <t xml:space="preserve">Mortgage Interest </t>
  </si>
  <si>
    <t>LESS Required Reductions in Loan Forgiveness:</t>
  </si>
  <si>
    <t>Compared to the Most Recent Full Quarter Before Loan Origination Date</t>
  </si>
  <si>
    <t>REDUCTION BASED ON NON-PAYROLL COSTS EXCEEDING 25% OF TENTATIVE LOAN FORGIVENESS:</t>
  </si>
  <si>
    <t>Total Loan Forgiveness</t>
  </si>
  <si>
    <t>Balance of Loan not Forgiven</t>
  </si>
  <si>
    <t>Loan Forgiveness</t>
  </si>
  <si>
    <t>Calculator Notes</t>
  </si>
  <si>
    <t>Net Loan Value</t>
  </si>
  <si>
    <t>Beginning Loan Value</t>
  </si>
  <si>
    <t>Change in Cash</t>
  </si>
  <si>
    <t>Total Cash Outflows</t>
  </si>
  <si>
    <t>Occupancy</t>
  </si>
  <si>
    <t>Payroll</t>
  </si>
  <si>
    <t>Cash Outflows</t>
  </si>
  <si>
    <t>Total Cash Inflows</t>
  </si>
  <si>
    <t>Loan Proceeds</t>
  </si>
  <si>
    <t>Cash Inflows</t>
  </si>
  <si>
    <t>Ending Loan Value</t>
  </si>
  <si>
    <t>Week Ending =&gt;</t>
  </si>
  <si>
    <t>Week Beginning =&gt;</t>
  </si>
  <si>
    <t>Forecast</t>
  </si>
  <si>
    <t>Cash Budgeting/Forecasting</t>
  </si>
  <si>
    <t>Utilities</t>
  </si>
  <si>
    <t>Mortgage Interest</t>
  </si>
  <si>
    <t>Total Occupancy</t>
  </si>
  <si>
    <t>Period Ended</t>
  </si>
  <si>
    <r>
      <t>Rent</t>
    </r>
    <r>
      <rPr>
        <vertAlign val="superscript"/>
        <sz val="11"/>
        <color theme="1"/>
        <rFont val="Calibri"/>
        <family val="2"/>
        <scheme val="minor"/>
      </rPr>
      <t>A</t>
    </r>
  </si>
  <si>
    <r>
      <rPr>
        <vertAlign val="superscript"/>
        <sz val="11"/>
        <color theme="1"/>
        <rFont val="Calibri"/>
        <family val="2"/>
        <scheme val="minor"/>
      </rPr>
      <t>A</t>
    </r>
    <r>
      <rPr>
        <sz val="11"/>
        <color theme="1"/>
        <rFont val="Calibri"/>
        <family val="2"/>
        <scheme val="minor"/>
      </rPr>
      <t>If rent expense is recorded on a straight line basis in accordance with GAAP, input the cash paid amount above, as opposed to straight line rent expense</t>
    </r>
  </si>
  <si>
    <r>
      <t>Other</t>
    </r>
    <r>
      <rPr>
        <vertAlign val="superscript"/>
        <sz val="11"/>
        <color theme="1"/>
        <rFont val="Calibri"/>
        <family val="2"/>
        <scheme val="minor"/>
      </rPr>
      <t>A</t>
    </r>
  </si>
  <si>
    <r>
      <rPr>
        <vertAlign val="superscript"/>
        <sz val="11"/>
        <color theme="1"/>
        <rFont val="Calibri"/>
        <family val="2"/>
        <scheme val="minor"/>
      </rPr>
      <t>A</t>
    </r>
    <r>
      <rPr>
        <sz val="11"/>
        <color theme="1"/>
        <rFont val="Calibri"/>
        <family val="2"/>
        <scheme val="minor"/>
      </rPr>
      <t>Place any other covered utilities that may be unique to your business/industry.</t>
    </r>
  </si>
  <si>
    <t>Q1 Total Pay</t>
  </si>
  <si>
    <t>Q1 Total Hours</t>
  </si>
  <si>
    <t>Q1 Weeks Paid</t>
  </si>
  <si>
    <t>75% Wkly Avg</t>
  </si>
  <si>
    <t>Q1 Avg Hrs</t>
  </si>
  <si>
    <t>Week Ended</t>
  </si>
  <si>
    <t>Total Payroll Expenses</t>
  </si>
  <si>
    <t>1) Enter your employee information in the columns highlighted in yellow (columns A, B, &amp; C.)</t>
  </si>
  <si>
    <t>2) Enter each employee's total Wages and Salary paid during Q1 2020 in column D.</t>
  </si>
  <si>
    <t>3) Enter each employee's total Hours worked during Q1 2020 in column F.</t>
  </si>
  <si>
    <t>4) Enter each employee's number of weeks they were paid during Q1 2020 in column G.</t>
  </si>
  <si>
    <t>Non-Salary Payroll Costs</t>
  </si>
  <si>
    <t>Payroll Information for Covered Period</t>
  </si>
  <si>
    <t>Employer Paid Group Health</t>
  </si>
  <si>
    <t>Employer Paid Retirement</t>
  </si>
  <si>
    <t>Employer Paid State/Local Taxes</t>
  </si>
  <si>
    <t>Total</t>
  </si>
  <si>
    <t>4) Input all Employer Paid State/Local Taxes paid during that pay period in Column F.</t>
  </si>
  <si>
    <t>3) Input all Employer Paid Retirement benefits paid during that pay period in Column E.</t>
  </si>
  <si>
    <t>2) Input all Employer Paid Group Health benefits paid during that pay period in Column D.</t>
  </si>
  <si>
    <t>Forgiveness Reduction (Percentage and Dollar Value)</t>
  </si>
  <si>
    <t>This calculator is intended to provide an estimated maximum loan forgiveness amount under the Federal Paycheck Protection Program. This is only an estimate and does not guarantee any forgiveness. This calculator is not intended for Independent Contractors.</t>
  </si>
  <si>
    <t>AAA</t>
  </si>
  <si>
    <t>Albion</t>
  </si>
  <si>
    <t>Interest on Mortgage Payments</t>
  </si>
  <si>
    <t>Workdays</t>
  </si>
  <si>
    <t>Enter in the amount of workdays in a week</t>
  </si>
  <si>
    <t>$100k Cap</t>
  </si>
  <si>
    <t>25% Reduction</t>
  </si>
  <si>
    <t>Required to be used for Payroll</t>
  </si>
  <si>
    <t>FTE Feb 15 2019 - June 30 2019</t>
  </si>
  <si>
    <t>FTE Jan 1 2020 - Feb 29 2020</t>
  </si>
  <si>
    <t>Interest on Other Debt</t>
  </si>
  <si>
    <t xml:space="preserve"> Interest </t>
  </si>
  <si>
    <t>Monthly Interest Statements</t>
  </si>
  <si>
    <t>OTHER DEBT INTEREST</t>
  </si>
  <si>
    <t>Other Debt Interest</t>
  </si>
  <si>
    <t>Costs Incurred during the Covered Period:</t>
  </si>
  <si>
    <t>*Interest on other debt allowable but not forgivable</t>
  </si>
  <si>
    <t xml:space="preserve">Week Ending Pay Date </t>
  </si>
  <si>
    <t>1) Input the week ended that matches your payroll date (Example: reference your week ending dates on the Cash Report and place that week ended date here)</t>
  </si>
  <si>
    <t>Pay Period/Yr</t>
  </si>
  <si>
    <t>Paychecks in Covered Period</t>
  </si>
  <si>
    <t>Eligible Payroll**</t>
  </si>
  <si>
    <t>**Eligible Payroll Is Linked to the cash flow tab to show the covered payroll for that week.  This formula is not designed to accommodate unscheduled or deferral catch-up amounts.</t>
  </si>
  <si>
    <t>TOTAL</t>
  </si>
  <si>
    <t>Reduction for employees over $100,000 annual (pro-ration)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</si>
</sst>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s>
  <fonts count="28"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6"/>
      <color theme="1"/>
      <name val="Calibri"/>
      <family val="2"/>
      <scheme val="minor"/>
    </font>
    <font>
      <sz val="11"/>
      <color rgb="FF000000"/>
      <name val="Calibri"/>
      <family val="2"/>
      <scheme val="minor"/>
    </font>
    <font>
      <b/>
      <sz val="11"/>
      <color rgb="FF000000"/>
      <name val="Calibri"/>
      <family val="2"/>
      <scheme val="minor"/>
    </font>
    <font>
      <sz val="10"/>
      <name val="Arial"/>
      <family val="2"/>
    </font>
    <font>
      <b/>
      <sz val="10"/>
      <name val="Arial"/>
      <family val="2"/>
    </font>
    <font>
      <i/>
      <sz val="10"/>
      <name val="Arial"/>
      <family val="2"/>
    </font>
    <font>
      <sz val="11"/>
      <color rgb="FF0070C0"/>
      <name val="Calibri"/>
      <family val="2"/>
      <scheme val="minor"/>
    </font>
    <font>
      <b/>
      <sz val="11"/>
      <color rgb="FF0070C0"/>
      <name val="Calibri"/>
      <family val="2"/>
      <scheme val="minor"/>
    </font>
    <font>
      <i/>
      <sz val="11"/>
      <color rgb="FF0070C0"/>
      <name val="Calibri"/>
      <family val="2"/>
      <scheme val="minor"/>
    </font>
    <font>
      <sz val="12"/>
      <color theme="1"/>
      <name val="Arial"/>
      <family val="2"/>
    </font>
    <font>
      <b/>
      <sz val="12"/>
      <color theme="1"/>
      <name val="Calibri"/>
      <family val="2"/>
    </font>
    <font>
      <b/>
      <i/>
      <sz val="12"/>
      <color theme="1"/>
      <name val="Calibri"/>
      <family val="2"/>
    </font>
    <font>
      <sz val="12"/>
      <color theme="1"/>
      <name val="Calibri"/>
      <family val="2"/>
    </font>
    <font>
      <sz val="12"/>
      <color rgb="FF000000"/>
      <name val="Calibri"/>
      <family val="2"/>
    </font>
    <font>
      <b/>
      <u/>
      <sz val="12"/>
      <color theme="1"/>
      <name val="Calibri"/>
      <family val="2"/>
    </font>
    <font>
      <i/>
      <sz val="12"/>
      <color theme="1"/>
      <name val="Calibri"/>
      <family val="2"/>
    </font>
    <font>
      <b/>
      <sz val="14"/>
      <color theme="1"/>
      <name val="Calibri"/>
      <family val="2"/>
    </font>
    <font>
      <vertAlign val="superscript"/>
      <sz val="11"/>
      <color theme="1"/>
      <name val="Calibri"/>
      <family val="2"/>
      <scheme val="minor"/>
    </font>
    <font>
      <sz val="10"/>
      <color rgb="FFFF0000"/>
      <name val="Arial"/>
      <family val="2"/>
    </font>
    <font>
      <sz val="10"/>
      <color theme="1"/>
      <name val="Calibri"/>
      <family val="2"/>
      <scheme val="minor"/>
    </font>
  </fonts>
  <fills count="16">
    <fill>
      <patternFill patternType="none"/>
    </fill>
    <fill>
      <patternFill patternType="gray125"/>
    </fill>
    <fill>
      <patternFill patternType="solid">
        <fgColor rgb="FFF2F2F2"/>
      </patternFill>
    </fill>
    <fill>
      <patternFill patternType="solid">
        <fgColor rgb="FF002060"/>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rgb="FFD6E3BC"/>
        <bgColor rgb="FFD6E3BC"/>
      </patternFill>
    </fill>
    <fill>
      <patternFill patternType="solid">
        <fgColor rgb="FFB6DDE8"/>
        <bgColor rgb="FFB6DDE8"/>
      </patternFill>
    </fill>
    <fill>
      <patternFill patternType="solid">
        <fgColor rgb="FFF2DBDB"/>
        <bgColor rgb="FFF2DBDB"/>
      </patternFill>
    </fill>
    <fill>
      <patternFill patternType="solid">
        <fgColor theme="8" tint="0.79998168889431442"/>
        <bgColor rgb="FFCCFFCC"/>
      </patternFill>
    </fill>
    <fill>
      <patternFill patternType="solid">
        <fgColor theme="8" tint="0.79998168889431442"/>
        <bgColor indexed="64"/>
      </patternFill>
    </fill>
    <fill>
      <patternFill patternType="solid">
        <fgColor rgb="FFFDE9D9"/>
        <bgColor rgb="FFFDE9D9"/>
      </patternFill>
    </fill>
    <fill>
      <patternFill patternType="solid">
        <fgColor theme="9" tint="0.79998168889431442"/>
        <bgColor indexed="64"/>
      </patternFill>
    </fill>
    <fill>
      <patternFill patternType="solid">
        <fgColor theme="7" tint="0.59999389629810485"/>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9" fillId="0" borderId="0"/>
    <xf numFmtId="43" fontId="9"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7" fillId="0" borderId="0"/>
  </cellStyleXfs>
  <cellXfs count="152">
    <xf numFmtId="0" fontId="0" fillId="0" borderId="0" xfId="0"/>
    <xf numFmtId="0" fontId="0" fillId="0" borderId="0" xfId="0" applyAlignment="1">
      <alignment horizontal="center"/>
    </xf>
    <xf numFmtId="0" fontId="5" fillId="0" borderId="0" xfId="0" applyFont="1"/>
    <xf numFmtId="0" fontId="5" fillId="0" borderId="0" xfId="0" applyFont="1" applyAlignment="1">
      <alignment horizontal="center"/>
    </xf>
    <xf numFmtId="0" fontId="9" fillId="0" borderId="0" xfId="5"/>
    <xf numFmtId="0" fontId="6" fillId="0" borderId="0" xfId="5" applyFont="1"/>
    <xf numFmtId="43" fontId="0" fillId="0" borderId="0" xfId="6" applyFont="1"/>
    <xf numFmtId="44" fontId="0" fillId="0" borderId="0" xfId="2" applyFont="1"/>
    <xf numFmtId="44" fontId="9" fillId="0" borderId="0" xfId="5" applyNumberFormat="1"/>
    <xf numFmtId="43" fontId="9" fillId="0" borderId="0" xfId="5" applyNumberFormat="1"/>
    <xf numFmtId="0" fontId="10" fillId="0" borderId="0" xfId="5" applyFont="1" applyAlignment="1">
      <alignment horizontal="center"/>
    </xf>
    <xf numFmtId="16" fontId="9" fillId="0" borderId="2" xfId="5" applyNumberFormat="1" applyBorder="1"/>
    <xf numFmtId="0" fontId="10" fillId="0" borderId="2" xfId="5" applyFont="1" applyBorder="1" applyAlignment="1">
      <alignment horizontal="center"/>
    </xf>
    <xf numFmtId="43" fontId="10" fillId="0" borderId="2" xfId="6" applyFont="1" applyBorder="1" applyAlignment="1">
      <alignment horizontal="center"/>
    </xf>
    <xf numFmtId="44" fontId="10" fillId="0" borderId="2" xfId="2" applyFont="1" applyBorder="1" applyAlignment="1">
      <alignment horizontal="center"/>
    </xf>
    <xf numFmtId="6" fontId="0" fillId="0" borderId="0" xfId="2" applyNumberFormat="1" applyFont="1"/>
    <xf numFmtId="0" fontId="10" fillId="0" borderId="0" xfId="5" applyFont="1"/>
    <xf numFmtId="0" fontId="3" fillId="3" borderId="0" xfId="0" applyFont="1" applyFill="1"/>
    <xf numFmtId="0" fontId="3" fillId="0" borderId="0" xfId="0" applyFont="1" applyFill="1"/>
    <xf numFmtId="0" fontId="0" fillId="0" borderId="0" xfId="0" applyAlignment="1">
      <alignment horizontal="right"/>
    </xf>
    <xf numFmtId="0" fontId="11" fillId="0" borderId="0" xfId="7"/>
    <xf numFmtId="0" fontId="12" fillId="0" borderId="0" xfId="7" applyFont="1"/>
    <xf numFmtId="2" fontId="12" fillId="0" borderId="0" xfId="7" applyNumberFormat="1" applyFont="1"/>
    <xf numFmtId="2" fontId="11" fillId="0" borderId="0" xfId="7" applyNumberFormat="1"/>
    <xf numFmtId="2" fontId="11" fillId="5" borderId="3" xfId="7" applyNumberFormat="1" applyFill="1" applyBorder="1"/>
    <xf numFmtId="0" fontId="12" fillId="0" borderId="0" xfId="7" applyFont="1" applyAlignment="1">
      <alignment horizontal="center" wrapText="1"/>
    </xf>
    <xf numFmtId="0" fontId="12" fillId="0" borderId="0" xfId="7" applyFont="1" applyAlignment="1">
      <alignment wrapText="1"/>
    </xf>
    <xf numFmtId="0" fontId="12" fillId="7" borderId="0" xfId="7" applyFont="1" applyFill="1" applyAlignment="1">
      <alignment horizontal="center" vertical="center" wrapText="1"/>
    </xf>
    <xf numFmtId="0" fontId="13" fillId="0" borderId="0" xfId="7" applyFont="1"/>
    <xf numFmtId="165" fontId="12" fillId="0" borderId="0" xfId="9" applyNumberFormat="1" applyFont="1"/>
    <xf numFmtId="2" fontId="11" fillId="0" borderId="2" xfId="7" applyNumberFormat="1" applyBorder="1"/>
    <xf numFmtId="0" fontId="14" fillId="0" borderId="0" xfId="0" applyFont="1"/>
    <xf numFmtId="0" fontId="15" fillId="0" borderId="0" xfId="0" applyFont="1" applyAlignment="1">
      <alignment horizontal="center"/>
    </xf>
    <xf numFmtId="43" fontId="2" fillId="2" borderId="1" xfId="4" applyNumberFormat="1"/>
    <xf numFmtId="43" fontId="0" fillId="0" borderId="0" xfId="0" applyNumberFormat="1"/>
    <xf numFmtId="43" fontId="0" fillId="0" borderId="0" xfId="1" applyFont="1"/>
    <xf numFmtId="14" fontId="0" fillId="0" borderId="0" xfId="0" applyNumberFormat="1"/>
    <xf numFmtId="0" fontId="0" fillId="0" borderId="4" xfId="0" applyBorder="1" applyAlignment="1">
      <alignment horizontal="center"/>
    </xf>
    <xf numFmtId="0" fontId="16" fillId="0" borderId="0" xfId="0" applyFont="1" applyAlignment="1">
      <alignment horizontal="left"/>
    </xf>
    <xf numFmtId="0" fontId="16" fillId="0" borderId="0" xfId="0" applyFont="1"/>
    <xf numFmtId="0" fontId="8" fillId="0" borderId="0" xfId="0" applyFont="1"/>
    <xf numFmtId="17" fontId="0" fillId="0" borderId="0" xfId="0" applyNumberFormat="1"/>
    <xf numFmtId="0" fontId="4" fillId="0" borderId="0" xfId="0" applyFont="1"/>
    <xf numFmtId="0" fontId="0" fillId="0" borderId="0" xfId="0" applyAlignment="1">
      <alignment horizontal="left" indent="2"/>
    </xf>
    <xf numFmtId="0" fontId="0" fillId="0" borderId="0" xfId="0" applyAlignment="1">
      <alignment horizontal="left" indent="4"/>
    </xf>
    <xf numFmtId="0" fontId="17" fillId="0" borderId="0" xfId="10"/>
    <xf numFmtId="164" fontId="18" fillId="8" borderId="0" xfId="10" applyNumberFormat="1" applyFont="1" applyFill="1"/>
    <xf numFmtId="0" fontId="19" fillId="8" borderId="0" xfId="10" applyFont="1" applyFill="1"/>
    <xf numFmtId="164" fontId="18" fillId="8" borderId="7" xfId="10" applyNumberFormat="1" applyFont="1" applyFill="1" applyBorder="1"/>
    <xf numFmtId="0" fontId="19" fillId="8" borderId="7" xfId="10" applyFont="1" applyFill="1" applyBorder="1"/>
    <xf numFmtId="164" fontId="20" fillId="0" borderId="0" xfId="10" applyNumberFormat="1" applyFont="1"/>
    <xf numFmtId="164" fontId="18" fillId="9" borderId="8" xfId="10" applyNumberFormat="1" applyFont="1" applyFill="1" applyBorder="1"/>
    <xf numFmtId="0" fontId="18" fillId="9" borderId="8" xfId="10" applyFont="1" applyFill="1" applyBorder="1"/>
    <xf numFmtId="164" fontId="18" fillId="10" borderId="7" xfId="10" applyNumberFormat="1" applyFont="1" applyFill="1" applyBorder="1"/>
    <xf numFmtId="0" fontId="18" fillId="10" borderId="7" xfId="10" applyFont="1" applyFill="1" applyBorder="1" applyAlignment="1">
      <alignment horizontal="left"/>
    </xf>
    <xf numFmtId="0" fontId="20" fillId="0" borderId="0" xfId="10" applyFont="1"/>
    <xf numFmtId="0" fontId="21" fillId="0" borderId="0" xfId="10" applyFont="1" applyAlignment="1">
      <alignment horizontal="left"/>
    </xf>
    <xf numFmtId="0" fontId="20" fillId="10" borderId="0" xfId="10" applyFont="1" applyFill="1"/>
    <xf numFmtId="0" fontId="22" fillId="10" borderId="0" xfId="10" applyFont="1" applyFill="1"/>
    <xf numFmtId="164" fontId="18" fillId="11" borderId="7" xfId="10" applyNumberFormat="1" applyFont="1" applyFill="1" applyBorder="1"/>
    <xf numFmtId="0" fontId="18" fillId="11" borderId="7" xfId="10" applyFont="1" applyFill="1" applyBorder="1"/>
    <xf numFmtId="0" fontId="17" fillId="12" borderId="0" xfId="10" applyFill="1"/>
    <xf numFmtId="0" fontId="22" fillId="12" borderId="0" xfId="10" applyFont="1" applyFill="1"/>
    <xf numFmtId="164" fontId="18" fillId="8" borderId="9" xfId="10" applyNumberFormat="1" applyFont="1" applyFill="1" applyBorder="1"/>
    <xf numFmtId="0" fontId="19" fillId="8" borderId="9" xfId="10" applyFont="1" applyFill="1" applyBorder="1"/>
    <xf numFmtId="164" fontId="18" fillId="8" borderId="10" xfId="10" applyNumberFormat="1" applyFont="1" applyFill="1" applyBorder="1"/>
    <xf numFmtId="166" fontId="20" fillId="0" borderId="0" xfId="10" applyNumberFormat="1" applyFont="1" applyAlignment="1">
      <alignment horizontal="center"/>
    </xf>
    <xf numFmtId="0" fontId="23" fillId="0" borderId="0" xfId="10" applyFont="1" applyAlignment="1">
      <alignment horizontal="right"/>
    </xf>
    <xf numFmtId="0" fontId="18" fillId="13" borderId="0" xfId="10" applyFont="1" applyFill="1" applyAlignment="1">
      <alignment horizontal="center"/>
    </xf>
    <xf numFmtId="0" fontId="20" fillId="0" borderId="0" xfId="10" applyFont="1" applyAlignment="1">
      <alignment horizontal="center"/>
    </xf>
    <xf numFmtId="0" fontId="24" fillId="0" borderId="0" xfId="10" applyFont="1"/>
    <xf numFmtId="0" fontId="21" fillId="0" borderId="0" xfId="10" applyFont="1" applyAlignment="1">
      <alignment horizontal="left" indent="2"/>
    </xf>
    <xf numFmtId="43" fontId="17" fillId="0" borderId="0" xfId="10" applyNumberFormat="1"/>
    <xf numFmtId="0" fontId="11" fillId="4" borderId="0" xfId="7" applyFill="1"/>
    <xf numFmtId="0" fontId="11" fillId="14" borderId="0" xfId="7" applyFill="1"/>
    <xf numFmtId="0" fontId="3" fillId="3" borderId="11" xfId="0" applyFont="1" applyFill="1" applyBorder="1"/>
    <xf numFmtId="0" fontId="3" fillId="3" borderId="10" xfId="0" applyFont="1" applyFill="1" applyBorder="1"/>
    <xf numFmtId="0" fontId="3" fillId="3" borderId="12" xfId="0" applyFont="1" applyFill="1" applyBorder="1"/>
    <xf numFmtId="0" fontId="3" fillId="3" borderId="0" xfId="0" applyFont="1" applyFill="1" applyBorder="1" applyAlignment="1">
      <alignment wrapText="1"/>
    </xf>
    <xf numFmtId="0" fontId="3" fillId="3" borderId="14" xfId="0" applyFont="1" applyFill="1" applyBorder="1" applyAlignment="1">
      <alignment wrapText="1"/>
    </xf>
    <xf numFmtId="0" fontId="0" fillId="14" borderId="6" xfId="0" applyFill="1" applyBorder="1"/>
    <xf numFmtId="164" fontId="0" fillId="14" borderId="4" xfId="1" applyNumberFormat="1" applyFont="1" applyFill="1" applyBorder="1"/>
    <xf numFmtId="164" fontId="0" fillId="14" borderId="5" xfId="1" applyNumberFormat="1" applyFont="1" applyFill="1" applyBorder="1"/>
    <xf numFmtId="41" fontId="0" fillId="0" borderId="0" xfId="0" applyNumberFormat="1"/>
    <xf numFmtId="42" fontId="0" fillId="0" borderId="0" xfId="1" applyNumberFormat="1" applyFont="1"/>
    <xf numFmtId="2" fontId="0" fillId="0" borderId="0" xfId="0" applyNumberFormat="1"/>
    <xf numFmtId="9" fontId="0" fillId="0" borderId="0" xfId="3" applyFont="1"/>
    <xf numFmtId="42" fontId="0" fillId="0" borderId="0" xfId="0" applyNumberFormat="1"/>
    <xf numFmtId="2" fontId="11" fillId="5" borderId="18" xfId="7" applyNumberFormat="1" applyFill="1" applyBorder="1"/>
    <xf numFmtId="0" fontId="12" fillId="0" borderId="17" xfId="7" applyFont="1" applyBorder="1" applyAlignment="1">
      <alignment horizontal="center" wrapText="1"/>
    </xf>
    <xf numFmtId="0" fontId="12" fillId="0" borderId="17" xfId="7" applyFont="1" applyBorder="1" applyAlignment="1">
      <alignment wrapText="1"/>
    </xf>
    <xf numFmtId="44" fontId="0" fillId="0" borderId="0" xfId="0" applyNumberFormat="1"/>
    <xf numFmtId="0" fontId="0" fillId="0" borderId="4" xfId="0" applyBorder="1" applyAlignment="1">
      <alignment horizontal="center"/>
    </xf>
    <xf numFmtId="0" fontId="26" fillId="0" borderId="0" xfId="7" applyFont="1"/>
    <xf numFmtId="0" fontId="11" fillId="0" borderId="0" xfId="7" applyFill="1" applyBorder="1"/>
    <xf numFmtId="42" fontId="0" fillId="4" borderId="3" xfId="0" applyNumberFormat="1" applyFill="1" applyBorder="1" applyProtection="1">
      <protection locked="0"/>
    </xf>
    <xf numFmtId="14" fontId="0" fillId="4" borderId="3" xfId="0" applyNumberFormat="1" applyFill="1" applyBorder="1" applyProtection="1">
      <protection locked="0"/>
    </xf>
    <xf numFmtId="42" fontId="0" fillId="0" borderId="0" xfId="1" applyNumberFormat="1" applyFont="1" applyProtection="1"/>
    <xf numFmtId="41" fontId="0" fillId="0" borderId="0" xfId="0" applyNumberFormat="1" applyProtection="1"/>
    <xf numFmtId="41" fontId="0" fillId="0" borderId="0" xfId="1" applyNumberFormat="1" applyFont="1" applyProtection="1"/>
    <xf numFmtId="0" fontId="9" fillId="4" borderId="0" xfId="5" applyFill="1" applyAlignment="1" applyProtection="1">
      <alignment horizontal="left"/>
      <protection locked="0"/>
    </xf>
    <xf numFmtId="0" fontId="9" fillId="4" borderId="0" xfId="5" applyFill="1" applyProtection="1">
      <protection locked="0"/>
    </xf>
    <xf numFmtId="44" fontId="0" fillId="4" borderId="0" xfId="2" applyFont="1" applyFill="1" applyProtection="1">
      <protection locked="0"/>
    </xf>
    <xf numFmtId="44" fontId="0" fillId="0" borderId="0" xfId="2" applyFont="1" applyProtection="1">
      <protection locked="0"/>
    </xf>
    <xf numFmtId="43" fontId="0" fillId="4" borderId="0" xfId="6" applyFont="1" applyFill="1" applyProtection="1">
      <protection locked="0"/>
    </xf>
    <xf numFmtId="44" fontId="9" fillId="4" borderId="0" xfId="5" applyNumberFormat="1" applyFill="1" applyProtection="1">
      <protection locked="0"/>
    </xf>
    <xf numFmtId="14" fontId="0" fillId="4" borderId="15" xfId="0" applyNumberFormat="1" applyFill="1" applyBorder="1" applyProtection="1">
      <protection locked="0"/>
    </xf>
    <xf numFmtId="164" fontId="0" fillId="4" borderId="2" xfId="1" applyNumberFormat="1" applyFont="1" applyFill="1" applyBorder="1" applyProtection="1">
      <protection locked="0"/>
    </xf>
    <xf numFmtId="164" fontId="0" fillId="4" borderId="16" xfId="1" applyNumberFormat="1" applyFont="1" applyFill="1" applyBorder="1" applyProtection="1">
      <protection locked="0"/>
    </xf>
    <xf numFmtId="14" fontId="0" fillId="4" borderId="6" xfId="0" applyNumberFormat="1" applyFill="1" applyBorder="1" applyProtection="1">
      <protection locked="0"/>
    </xf>
    <xf numFmtId="164" fontId="0" fillId="4" borderId="4" xfId="1" applyNumberFormat="1" applyFont="1" applyFill="1" applyBorder="1" applyProtection="1">
      <protection locked="0"/>
    </xf>
    <xf numFmtId="164" fontId="0" fillId="4" borderId="5" xfId="1" applyNumberFormat="1" applyFont="1" applyFill="1" applyBorder="1" applyProtection="1">
      <protection locked="0"/>
    </xf>
    <xf numFmtId="164" fontId="0" fillId="4" borderId="0" xfId="1" applyNumberFormat="1" applyFont="1" applyFill="1" applyBorder="1" applyProtection="1">
      <protection locked="0"/>
    </xf>
    <xf numFmtId="164" fontId="0" fillId="4" borderId="14" xfId="1" applyNumberFormat="1" applyFont="1" applyFill="1" applyBorder="1" applyProtection="1">
      <protection locked="0"/>
    </xf>
    <xf numFmtId="16" fontId="11" fillId="6" borderId="3" xfId="7" applyNumberFormat="1" applyFill="1" applyBorder="1" applyProtection="1">
      <protection locked="0"/>
    </xf>
    <xf numFmtId="0" fontId="11" fillId="6" borderId="3" xfId="7" applyFill="1" applyBorder="1" applyProtection="1">
      <protection locked="0"/>
    </xf>
    <xf numFmtId="0" fontId="11" fillId="4" borderId="0" xfId="7" applyFill="1" applyProtection="1">
      <protection locked="0"/>
    </xf>
    <xf numFmtId="2" fontId="11" fillId="4" borderId="3" xfId="7" applyNumberFormat="1" applyFill="1" applyBorder="1" applyProtection="1">
      <protection locked="0"/>
    </xf>
    <xf numFmtId="2" fontId="11" fillId="6" borderId="3" xfId="7" applyNumberFormat="1" applyFill="1" applyBorder="1" applyProtection="1">
      <protection locked="0"/>
    </xf>
    <xf numFmtId="2" fontId="11" fillId="6" borderId="18" xfId="7" applyNumberFormat="1" applyFill="1" applyBorder="1" applyProtection="1">
      <protection locked="0"/>
    </xf>
    <xf numFmtId="2" fontId="12" fillId="0" borderId="0" xfId="7" applyNumberFormat="1" applyFont="1" applyFill="1"/>
    <xf numFmtId="43" fontId="0" fillId="4" borderId="0" xfId="1" applyFont="1" applyFill="1" applyProtection="1">
      <protection locked="0"/>
    </xf>
    <xf numFmtId="43" fontId="0" fillId="4" borderId="0" xfId="1" applyFont="1" applyFill="1" applyAlignment="1" applyProtection="1">
      <alignment horizontal="center"/>
      <protection locked="0"/>
    </xf>
    <xf numFmtId="43" fontId="0" fillId="4" borderId="2" xfId="1" applyFont="1" applyFill="1" applyBorder="1" applyProtection="1">
      <protection locked="0"/>
    </xf>
    <xf numFmtId="43" fontId="0" fillId="4" borderId="2" xfId="1" applyFont="1" applyFill="1" applyBorder="1" applyAlignment="1" applyProtection="1">
      <alignment horizontal="center"/>
      <protection locked="0"/>
    </xf>
    <xf numFmtId="0" fontId="0" fillId="4" borderId="0" xfId="0" applyFill="1" applyProtection="1">
      <protection locked="0"/>
    </xf>
    <xf numFmtId="0" fontId="0" fillId="4" borderId="2" xfId="0" applyFill="1" applyBorder="1" applyProtection="1">
      <protection locked="0"/>
    </xf>
    <xf numFmtId="0" fontId="0" fillId="4" borderId="4" xfId="0" applyFill="1" applyBorder="1" applyAlignment="1" applyProtection="1">
      <alignment horizontal="center"/>
      <protection locked="0"/>
    </xf>
    <xf numFmtId="0" fontId="11" fillId="4" borderId="3" xfId="7" applyFill="1" applyBorder="1"/>
    <xf numFmtId="41" fontId="0" fillId="0" borderId="0" xfId="0" applyNumberFormat="1" applyFill="1"/>
    <xf numFmtId="0" fontId="27" fillId="0" borderId="0" xfId="0" applyFont="1"/>
    <xf numFmtId="0" fontId="3" fillId="3" borderId="13" xfId="0" applyFont="1" applyFill="1" applyBorder="1" applyAlignment="1">
      <alignment wrapText="1"/>
    </xf>
    <xf numFmtId="0" fontId="9" fillId="0" borderId="4" xfId="5" applyBorder="1"/>
    <xf numFmtId="44" fontId="0" fillId="0" borderId="4" xfId="2" applyFont="1" applyBorder="1"/>
    <xf numFmtId="43" fontId="0" fillId="0" borderId="4" xfId="6" applyFont="1" applyBorder="1"/>
    <xf numFmtId="0" fontId="6" fillId="0" borderId="4" xfId="5" applyFont="1" applyBorder="1"/>
    <xf numFmtId="44" fontId="9" fillId="0" borderId="4" xfId="5" applyNumberFormat="1" applyBorder="1"/>
    <xf numFmtId="0" fontId="9" fillId="0" borderId="19" xfId="5" applyBorder="1"/>
    <xf numFmtId="44" fontId="0" fillId="0" borderId="19" xfId="2" applyFont="1" applyBorder="1"/>
    <xf numFmtId="43" fontId="0" fillId="0" borderId="19" xfId="6" applyFont="1" applyBorder="1"/>
    <xf numFmtId="0" fontId="6" fillId="0" borderId="19" xfId="5" applyFont="1" applyBorder="1"/>
    <xf numFmtId="44" fontId="9" fillId="0" borderId="19" xfId="5" applyNumberFormat="1" applyBorder="1"/>
    <xf numFmtId="43" fontId="9" fillId="0" borderId="19" xfId="5" applyNumberFormat="1" applyBorder="1"/>
    <xf numFmtId="43" fontId="9" fillId="15" borderId="3" xfId="1" applyFont="1" applyFill="1" applyBorder="1"/>
    <xf numFmtId="0" fontId="8" fillId="0" borderId="0" xfId="0" applyFont="1" applyAlignment="1">
      <alignment horizontal="left" wrapText="1"/>
    </xf>
    <xf numFmtId="0" fontId="7" fillId="0" borderId="0" xfId="0" applyFont="1" applyAlignment="1">
      <alignment horizontal="left" wrapText="1"/>
    </xf>
    <xf numFmtId="0" fontId="12" fillId="7" borderId="0" xfId="7" applyFont="1" applyFill="1" applyAlignment="1">
      <alignment horizontal="center" wrapText="1"/>
    </xf>
    <xf numFmtId="0" fontId="12" fillId="7" borderId="0" xfId="7" applyFont="1" applyFill="1" applyAlignment="1">
      <alignment horizontal="center"/>
    </xf>
    <xf numFmtId="0" fontId="12" fillId="7" borderId="0" xfId="7" applyFont="1" applyFill="1" applyAlignment="1">
      <alignment horizontal="center" vertical="center"/>
    </xf>
    <xf numFmtId="0" fontId="0" fillId="0" borderId="6"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11">
    <cellStyle name="Comma" xfId="1" builtinId="3"/>
    <cellStyle name="Comma 2" xfId="6" xr:uid="{E5154C48-67EB-4301-97D8-44113864522E}"/>
    <cellStyle name="Comma 3" xfId="8" xr:uid="{BA741070-3936-4B6D-B6F7-A5E31F967FCB}"/>
    <cellStyle name="Currency" xfId="2" builtinId="4"/>
    <cellStyle name="Normal" xfId="0" builtinId="0"/>
    <cellStyle name="Normal 2" xfId="5" xr:uid="{6F0AC09C-34B0-4CEA-A920-E62CE80AD83D}"/>
    <cellStyle name="Normal 3" xfId="7" xr:uid="{4B9E1CDB-DCE6-468B-B3DC-64DD8499E9D8}"/>
    <cellStyle name="Normal 4" xfId="10" xr:uid="{E0B37B96-E20E-4E0E-8513-857D1DDA68DF}"/>
    <cellStyle name="Output" xfId="4" builtinId="21"/>
    <cellStyle name="Percent" xfId="3" builtinId="5"/>
    <cellStyle name="Percent 2" xfId="9" xr:uid="{4B82A445-F746-440C-969D-AC9B94BBF8A3}"/>
  </cellStyles>
  <dxfs count="9">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5" tint="0.39994506668294322"/>
        </patternFill>
      </fill>
    </dxf>
    <dxf>
      <fill>
        <patternFill>
          <bgColor rgb="FFFFC000"/>
        </patternFill>
      </fill>
    </dxf>
    <dxf>
      <fill>
        <patternFill>
          <bgColor rgb="FFFFC000"/>
        </patternFill>
      </fill>
    </dxf>
    <dxf>
      <fill>
        <patternFill>
          <bgColor rgb="FFFFC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485776</xdr:colOff>
      <xdr:row>0</xdr:row>
      <xdr:rowOff>9526</xdr:rowOff>
    </xdr:from>
    <xdr:to>
      <xdr:col>6</xdr:col>
      <xdr:colOff>9525</xdr:colOff>
      <xdr:row>3</xdr:row>
      <xdr:rowOff>171450</xdr:rowOff>
    </xdr:to>
    <xdr:pic>
      <xdr:nvPicPr>
        <xdr:cNvPr id="2" name="Picture 1">
          <a:extLst>
            <a:ext uri="{FF2B5EF4-FFF2-40B4-BE49-F238E27FC236}">
              <a16:creationId xmlns:a16="http://schemas.microsoft.com/office/drawing/2014/main" id="{FEBF78D7-D66D-441C-8212-97C0A3368346}"/>
            </a:ext>
          </a:extLst>
        </xdr:cNvPr>
        <xdr:cNvPicPr>
          <a:picLocks noChangeAspect="1"/>
        </xdr:cNvPicPr>
      </xdr:nvPicPr>
      <xdr:blipFill>
        <a:blip xmlns:r="http://schemas.openxmlformats.org/officeDocument/2006/relationships" r:embed="rId1"/>
        <a:stretch>
          <a:fillRect/>
        </a:stretch>
      </xdr:blipFill>
      <xdr:spPr>
        <a:xfrm>
          <a:off x="6991351" y="9526"/>
          <a:ext cx="733424" cy="733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733424</xdr:colOff>
      <xdr:row>3</xdr:row>
      <xdr:rowOff>126205</xdr:rowOff>
    </xdr:to>
    <xdr:pic>
      <xdr:nvPicPr>
        <xdr:cNvPr id="2" name="Picture 1">
          <a:extLst>
            <a:ext uri="{FF2B5EF4-FFF2-40B4-BE49-F238E27FC236}">
              <a16:creationId xmlns:a16="http://schemas.microsoft.com/office/drawing/2014/main" id="{A0FF4776-50A1-43AE-85D3-DE8D2C933146}"/>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180974</xdr:colOff>
      <xdr:row>4</xdr:row>
      <xdr:rowOff>19049</xdr:rowOff>
    </xdr:to>
    <xdr:pic>
      <xdr:nvPicPr>
        <xdr:cNvPr id="2" name="Picture 1">
          <a:extLst>
            <a:ext uri="{FF2B5EF4-FFF2-40B4-BE49-F238E27FC236}">
              <a16:creationId xmlns:a16="http://schemas.microsoft.com/office/drawing/2014/main" id="{07EA927F-523A-47AF-A7D9-8F7C1C8F9307}"/>
            </a:ext>
          </a:extLst>
        </xdr:cNvPr>
        <xdr:cNvPicPr>
          <a:picLocks noChangeAspect="1"/>
        </xdr:cNvPicPr>
      </xdr:nvPicPr>
      <xdr:blipFill>
        <a:blip xmlns:r="http://schemas.openxmlformats.org/officeDocument/2006/relationships" r:embed="rId1"/>
        <a:stretch>
          <a:fillRect/>
        </a:stretch>
      </xdr:blipFill>
      <xdr:spPr>
        <a:xfrm>
          <a:off x="57150" y="47625"/>
          <a:ext cx="733424" cy="7334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123824</xdr:colOff>
      <xdr:row>3</xdr:row>
      <xdr:rowOff>85724</xdr:rowOff>
    </xdr:to>
    <xdr:pic>
      <xdr:nvPicPr>
        <xdr:cNvPr id="2" name="Picture 1">
          <a:extLst>
            <a:ext uri="{FF2B5EF4-FFF2-40B4-BE49-F238E27FC236}">
              <a16:creationId xmlns:a16="http://schemas.microsoft.com/office/drawing/2014/main" id="{8DD77F11-EB47-4C7E-BDE6-3AD060B28BC5}"/>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733424</xdr:colOff>
      <xdr:row>4</xdr:row>
      <xdr:rowOff>85724</xdr:rowOff>
    </xdr:to>
    <xdr:pic>
      <xdr:nvPicPr>
        <xdr:cNvPr id="2" name="Picture 1">
          <a:extLst>
            <a:ext uri="{FF2B5EF4-FFF2-40B4-BE49-F238E27FC236}">
              <a16:creationId xmlns:a16="http://schemas.microsoft.com/office/drawing/2014/main" id="{0B049DC0-4F60-4DB5-B7B7-E7944F200B68}"/>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733424</xdr:colOff>
      <xdr:row>3</xdr:row>
      <xdr:rowOff>9524</xdr:rowOff>
    </xdr:to>
    <xdr:pic>
      <xdr:nvPicPr>
        <xdr:cNvPr id="2" name="Picture 1">
          <a:extLst>
            <a:ext uri="{FF2B5EF4-FFF2-40B4-BE49-F238E27FC236}">
              <a16:creationId xmlns:a16="http://schemas.microsoft.com/office/drawing/2014/main" id="{EE6A813D-FAED-440A-8BE5-2E3D8993DDC2}"/>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733424</xdr:colOff>
      <xdr:row>3</xdr:row>
      <xdr:rowOff>9524</xdr:rowOff>
    </xdr:to>
    <xdr:pic>
      <xdr:nvPicPr>
        <xdr:cNvPr id="2" name="Picture 1">
          <a:extLst>
            <a:ext uri="{FF2B5EF4-FFF2-40B4-BE49-F238E27FC236}">
              <a16:creationId xmlns:a16="http://schemas.microsoft.com/office/drawing/2014/main" id="{11919358-8834-4EA2-9CED-C458CF5400CC}"/>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733424</xdr:colOff>
      <xdr:row>3</xdr:row>
      <xdr:rowOff>9524</xdr:rowOff>
    </xdr:to>
    <xdr:pic>
      <xdr:nvPicPr>
        <xdr:cNvPr id="2" name="Picture 1">
          <a:extLst>
            <a:ext uri="{FF2B5EF4-FFF2-40B4-BE49-F238E27FC236}">
              <a16:creationId xmlns:a16="http://schemas.microsoft.com/office/drawing/2014/main" id="{41458B69-72AE-42A8-B603-3C9F316D6943}"/>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733424</xdr:colOff>
      <xdr:row>3</xdr:row>
      <xdr:rowOff>9524</xdr:rowOff>
    </xdr:to>
    <xdr:pic>
      <xdr:nvPicPr>
        <xdr:cNvPr id="2" name="Picture 1">
          <a:extLst>
            <a:ext uri="{FF2B5EF4-FFF2-40B4-BE49-F238E27FC236}">
              <a16:creationId xmlns:a16="http://schemas.microsoft.com/office/drawing/2014/main" id="{D1B013AB-9193-4425-AEE6-620CA2A8ACBC}"/>
            </a:ext>
          </a:extLst>
        </xdr:cNvPr>
        <xdr:cNvPicPr>
          <a:picLocks noChangeAspect="1"/>
        </xdr:cNvPicPr>
      </xdr:nvPicPr>
      <xdr:blipFill>
        <a:blip xmlns:r="http://schemas.openxmlformats.org/officeDocument/2006/relationships" r:embed="rId1"/>
        <a:stretch>
          <a:fillRect/>
        </a:stretch>
      </xdr:blipFill>
      <xdr:spPr>
        <a:xfrm>
          <a:off x="0" y="0"/>
          <a:ext cx="733424" cy="733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25F0-C5A4-4207-A8E5-9B5EB075C77A}">
  <dimension ref="B2:H52"/>
  <sheetViews>
    <sheetView tabSelected="1" workbookViewId="0">
      <selection activeCell="C13" sqref="C13"/>
    </sheetView>
  </sheetViews>
  <sheetFormatPr defaultRowHeight="15" x14ac:dyDescent="0.25"/>
  <cols>
    <col min="1" max="1" width="3.42578125" customWidth="1"/>
    <col min="2" max="2" width="66.7109375" customWidth="1"/>
    <col min="3" max="3" width="18.42578125" customWidth="1"/>
    <col min="5" max="5" width="9.140625" customWidth="1"/>
    <col min="6" max="6" width="18.140625" customWidth="1"/>
    <col min="8" max="8" width="12.5703125" bestFit="1" customWidth="1"/>
  </cols>
  <sheetData>
    <row r="2" spans="2:7" x14ac:dyDescent="0.25">
      <c r="B2" s="144" t="s">
        <v>0</v>
      </c>
      <c r="C2" s="144"/>
      <c r="D2" s="144"/>
      <c r="E2" s="144"/>
    </row>
    <row r="3" spans="2:7" x14ac:dyDescent="0.25">
      <c r="B3" s="144"/>
      <c r="C3" s="144"/>
      <c r="D3" s="144"/>
      <c r="E3" s="144"/>
    </row>
    <row r="5" spans="2:7" ht="15" customHeight="1" x14ac:dyDescent="0.25">
      <c r="B5" s="145" t="s">
        <v>145</v>
      </c>
      <c r="C5" s="145"/>
      <c r="D5" s="145"/>
      <c r="E5" s="145"/>
      <c r="F5" s="145"/>
    </row>
    <row r="6" spans="2:7" x14ac:dyDescent="0.25">
      <c r="B6" s="145"/>
      <c r="C6" s="145"/>
      <c r="D6" s="145"/>
      <c r="E6" s="145"/>
      <c r="F6" s="145"/>
    </row>
    <row r="8" spans="2:7" x14ac:dyDescent="0.25">
      <c r="B8" s="17" t="s">
        <v>1</v>
      </c>
      <c r="C8" s="17"/>
      <c r="D8" s="17"/>
      <c r="E8" s="17"/>
      <c r="F8" s="17"/>
      <c r="G8" s="18"/>
    </row>
    <row r="10" spans="2:7" x14ac:dyDescent="0.25">
      <c r="B10" s="2" t="s">
        <v>2</v>
      </c>
      <c r="F10" s="95">
        <v>275000</v>
      </c>
    </row>
    <row r="12" spans="2:7" x14ac:dyDescent="0.25">
      <c r="C12" t="s">
        <v>29</v>
      </c>
      <c r="F12" s="19" t="s">
        <v>30</v>
      </c>
    </row>
    <row r="13" spans="2:7" x14ac:dyDescent="0.25">
      <c r="B13" t="s">
        <v>3</v>
      </c>
      <c r="C13" s="96">
        <v>43948</v>
      </c>
      <c r="F13" s="36">
        <f>C13+(8*7)-1</f>
        <v>44003</v>
      </c>
    </row>
    <row r="15" spans="2:7" x14ac:dyDescent="0.25">
      <c r="B15" s="17" t="s">
        <v>161</v>
      </c>
      <c r="C15" s="17"/>
      <c r="D15" s="17"/>
      <c r="E15" s="17"/>
      <c r="F15" s="17"/>
    </row>
    <row r="16" spans="2:7" x14ac:dyDescent="0.25">
      <c r="B16" t="s">
        <v>12</v>
      </c>
    </row>
    <row r="17" spans="2:8" x14ac:dyDescent="0.25">
      <c r="B17" s="43" t="s">
        <v>13</v>
      </c>
    </row>
    <row r="18" spans="2:8" x14ac:dyDescent="0.25">
      <c r="B18" s="44" t="s">
        <v>14</v>
      </c>
      <c r="F18" s="97">
        <f>Payroll!T87</f>
        <v>7458.32</v>
      </c>
    </row>
    <row r="19" spans="2:8" x14ac:dyDescent="0.25">
      <c r="B19" s="43" t="s">
        <v>15</v>
      </c>
      <c r="F19" s="98">
        <f>'Non-SalaryPayrollCosts'!D15</f>
        <v>0</v>
      </c>
    </row>
    <row r="20" spans="2:8" x14ac:dyDescent="0.25">
      <c r="B20" s="43" t="s">
        <v>16</v>
      </c>
      <c r="F20" s="98">
        <f>'Non-SalaryPayrollCosts'!E15</f>
        <v>0</v>
      </c>
      <c r="H20" s="91"/>
    </row>
    <row r="21" spans="2:8" x14ac:dyDescent="0.25">
      <c r="B21" s="43" t="s">
        <v>17</v>
      </c>
      <c r="F21" s="98">
        <f>'Non-SalaryPayrollCosts'!F15</f>
        <v>0</v>
      </c>
    </row>
    <row r="22" spans="2:8" x14ac:dyDescent="0.25">
      <c r="B22" s="43" t="s">
        <v>170</v>
      </c>
      <c r="F22" s="98">
        <f>+Payroll!U87</f>
        <v>0</v>
      </c>
    </row>
    <row r="24" spans="2:8" x14ac:dyDescent="0.25">
      <c r="B24" t="s">
        <v>18</v>
      </c>
      <c r="F24" s="99">
        <f>Rent!$E$18</f>
        <v>0</v>
      </c>
    </row>
    <row r="25" spans="2:8" x14ac:dyDescent="0.25">
      <c r="B25" t="s">
        <v>19</v>
      </c>
      <c r="F25" s="99">
        <f>Utilities!$K$18</f>
        <v>0</v>
      </c>
    </row>
    <row r="26" spans="2:8" x14ac:dyDescent="0.25">
      <c r="B26" t="s">
        <v>20</v>
      </c>
      <c r="F26" s="99">
        <f>MortgageInterest!B18</f>
        <v>0</v>
      </c>
    </row>
    <row r="27" spans="2:8" x14ac:dyDescent="0.25">
      <c r="B27" t="s">
        <v>159</v>
      </c>
      <c r="F27" s="99">
        <f>OtherDebt!B18</f>
        <v>0</v>
      </c>
    </row>
    <row r="29" spans="2:8" x14ac:dyDescent="0.25">
      <c r="B29" t="s">
        <v>21</v>
      </c>
      <c r="F29" s="84">
        <f>IF((F18+F19+F20+F21+F24+F25+F26+F22)&gt;F10,F10,F18+F19+F20+F21+F24+F25+F26+F22)</f>
        <v>7458.32</v>
      </c>
    </row>
    <row r="31" spans="2:8" x14ac:dyDescent="0.25">
      <c r="B31" s="17" t="s">
        <v>94</v>
      </c>
      <c r="C31" s="17"/>
      <c r="D31" s="17"/>
      <c r="E31" s="17"/>
      <c r="F31" s="17"/>
    </row>
    <row r="32" spans="2:8" x14ac:dyDescent="0.25">
      <c r="B32" t="s">
        <v>22</v>
      </c>
    </row>
    <row r="33" spans="2:6" x14ac:dyDescent="0.25">
      <c r="B33" s="44" t="s">
        <v>23</v>
      </c>
      <c r="C33" s="85">
        <f>FTE!F9</f>
        <v>0.77772592938248553</v>
      </c>
    </row>
    <row r="34" spans="2:6" x14ac:dyDescent="0.25">
      <c r="B34" s="43" t="s">
        <v>24</v>
      </c>
    </row>
    <row r="35" spans="2:6" x14ac:dyDescent="0.25">
      <c r="B35" s="44" t="s">
        <v>25</v>
      </c>
      <c r="C35" s="85">
        <f>FTE!E6</f>
        <v>18.2</v>
      </c>
    </row>
    <row r="36" spans="2:6" x14ac:dyDescent="0.25">
      <c r="B36" s="44" t="s">
        <v>26</v>
      </c>
    </row>
    <row r="37" spans="2:6" x14ac:dyDescent="0.25">
      <c r="B37" s="44" t="s">
        <v>27</v>
      </c>
      <c r="C37" s="85">
        <f>FTE!E7</f>
        <v>23.28</v>
      </c>
      <c r="E37" s="85">
        <f>FTE!F8</f>
        <v>18.2</v>
      </c>
    </row>
    <row r="38" spans="2:6" x14ac:dyDescent="0.25">
      <c r="B38" s="43"/>
    </row>
    <row r="39" spans="2:6" x14ac:dyDescent="0.25">
      <c r="B39" s="43" t="s">
        <v>144</v>
      </c>
      <c r="E39" s="86">
        <f>1-MIN(1,FTE!F10)</f>
        <v>0.95726780607788542</v>
      </c>
      <c r="F39" s="83">
        <f>IF((F29*E39)&lt;0,0,(F29*E39))</f>
        <v>7139.6096234268143</v>
      </c>
    </row>
    <row r="40" spans="2:6" x14ac:dyDescent="0.25">
      <c r="F40" s="83"/>
    </row>
    <row r="41" spans="2:6" x14ac:dyDescent="0.25">
      <c r="B41" t="s">
        <v>28</v>
      </c>
      <c r="F41" s="83"/>
    </row>
    <row r="42" spans="2:6" x14ac:dyDescent="0.25">
      <c r="B42" s="43" t="s">
        <v>95</v>
      </c>
      <c r="F42" s="129">
        <f>-Payroll!V87</f>
        <v>0</v>
      </c>
    </row>
    <row r="43" spans="2:6" x14ac:dyDescent="0.25">
      <c r="F43" s="83"/>
    </row>
    <row r="44" spans="2:6" x14ac:dyDescent="0.25">
      <c r="B44" t="s">
        <v>96</v>
      </c>
      <c r="F44" s="83">
        <f>IF(Rent!E18+Utilities!$K$18+MortgageInterest!B18&gt;0.25*F10,(0.25*F10)-(Rent!E18+Utilities!$K$18+MortgageInterest!B18),0)</f>
        <v>0</v>
      </c>
    </row>
    <row r="46" spans="2:6" x14ac:dyDescent="0.25">
      <c r="B46" s="17" t="s">
        <v>99</v>
      </c>
      <c r="C46" s="17"/>
      <c r="D46" s="17"/>
      <c r="E46" s="17"/>
      <c r="F46" s="17"/>
    </row>
    <row r="47" spans="2:6" x14ac:dyDescent="0.25">
      <c r="B47" t="s">
        <v>97</v>
      </c>
      <c r="F47" s="87">
        <f>MAX(0,F29-F39-F42-F44)</f>
        <v>318.71037657318539</v>
      </c>
    </row>
    <row r="49" spans="2:6" x14ac:dyDescent="0.25">
      <c r="B49" t="s">
        <v>98</v>
      </c>
      <c r="F49" s="87">
        <f>F10-F47</f>
        <v>274681.2896234268</v>
      </c>
    </row>
    <row r="50" spans="2:6" x14ac:dyDescent="0.25">
      <c r="B50" t="s">
        <v>153</v>
      </c>
      <c r="F50" s="87">
        <f>MAX(0,(F10*0.75)-SUM(F18:F21))</f>
        <v>198791.67999999999</v>
      </c>
    </row>
    <row r="52" spans="2:6" x14ac:dyDescent="0.25">
      <c r="B52" s="17" t="s">
        <v>100</v>
      </c>
      <c r="C52" s="17"/>
      <c r="D52" s="17"/>
      <c r="E52" s="17"/>
      <c r="F52" s="17"/>
    </row>
  </sheetData>
  <sheetProtection algorithmName="SHA-512" hashValue="7Ln7bZ2AtxwAc0KwQthadvj+wof1OE0Zwu5wOLJpEin8oe36tzFiAlykddbDcQBo61dqEXtycM+B80u66Vfp1Q==" saltValue="8nWV8uGzPMa7y8hLITpRmA==" spinCount="100000" sheet="1" selectLockedCells="1"/>
  <mergeCells count="2">
    <mergeCell ref="B2:E3"/>
    <mergeCell ref="B5:F6"/>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5EAE3-96BC-4D84-B9A4-6B7FE2149C44}">
  <dimension ref="A3:A7"/>
  <sheetViews>
    <sheetView workbookViewId="0">
      <selection activeCell="J36" sqref="J36:J37"/>
    </sheetView>
  </sheetViews>
  <sheetFormatPr defaultRowHeight="15" x14ac:dyDescent="0.25"/>
  <sheetData>
    <row r="3" spans="1:1" x14ac:dyDescent="0.25">
      <c r="A3" t="s">
        <v>31</v>
      </c>
    </row>
    <row r="4" spans="1:1" x14ac:dyDescent="0.25">
      <c r="A4" t="s">
        <v>34</v>
      </c>
    </row>
    <row r="6" spans="1:1" x14ac:dyDescent="0.25">
      <c r="A6" t="s">
        <v>32</v>
      </c>
    </row>
    <row r="7" spans="1:1" x14ac:dyDescent="0.25">
      <c r="A7"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5E52-88A5-4A3B-ADC0-BC666EF7DC25}">
  <sheetPr>
    <tabColor rgb="FFFFFF00"/>
    <pageSetUpPr fitToPage="1"/>
  </sheetPr>
  <dimension ref="A1:J35"/>
  <sheetViews>
    <sheetView zoomScale="80" zoomScaleNormal="80" zoomScaleSheetLayoutView="70" workbookViewId="0">
      <pane ySplit="10" topLeftCell="A11" activePane="bottomLeft" state="frozen"/>
      <selection pane="bottomLeft" activeCell="K34" sqref="K34"/>
    </sheetView>
  </sheetViews>
  <sheetFormatPr defaultColWidth="14.42578125" defaultRowHeight="15" customHeight="1" x14ac:dyDescent="0.2"/>
  <cols>
    <col min="1" max="1" width="32.7109375" style="45" customWidth="1"/>
    <col min="2" max="10" width="14.42578125" style="45" customWidth="1"/>
    <col min="11" max="16384" width="14.42578125" style="45"/>
  </cols>
  <sheetData>
    <row r="1" spans="1:10" ht="15.75" customHeight="1" x14ac:dyDescent="0.3">
      <c r="A1" s="70"/>
    </row>
    <row r="2" spans="1:10" ht="15.75" customHeight="1" x14ac:dyDescent="0.2"/>
    <row r="3" spans="1:10" ht="15.75" customHeight="1" x14ac:dyDescent="0.3">
      <c r="A3" s="70"/>
    </row>
    <row r="4" spans="1:10" ht="15.75" customHeight="1" x14ac:dyDescent="0.2"/>
    <row r="5" spans="1:10" ht="15.75" customHeight="1" x14ac:dyDescent="0.25">
      <c r="B5" s="69">
        <v>1</v>
      </c>
      <c r="C5" s="69">
        <f t="shared" ref="C5:I5" si="0">B5+1</f>
        <v>2</v>
      </c>
      <c r="D5" s="69">
        <f t="shared" si="0"/>
        <v>3</v>
      </c>
      <c r="E5" s="69">
        <f t="shared" si="0"/>
        <v>4</v>
      </c>
      <c r="F5" s="69">
        <f t="shared" si="0"/>
        <v>5</v>
      </c>
      <c r="G5" s="69">
        <f t="shared" si="0"/>
        <v>6</v>
      </c>
      <c r="H5" s="69">
        <f t="shared" si="0"/>
        <v>7</v>
      </c>
      <c r="I5" s="69">
        <f t="shared" si="0"/>
        <v>8</v>
      </c>
      <c r="J5" s="69"/>
    </row>
    <row r="6" spans="1:10" ht="15.75" customHeight="1" x14ac:dyDescent="0.3">
      <c r="A6" s="70" t="s">
        <v>115</v>
      </c>
      <c r="B6" s="68" t="s">
        <v>114</v>
      </c>
      <c r="C6" s="68" t="s">
        <v>114</v>
      </c>
      <c r="D6" s="68" t="s">
        <v>114</v>
      </c>
      <c r="E6" s="68" t="s">
        <v>114</v>
      </c>
      <c r="F6" s="68" t="s">
        <v>114</v>
      </c>
      <c r="G6" s="68" t="s">
        <v>114</v>
      </c>
      <c r="H6" s="68" t="s">
        <v>114</v>
      </c>
      <c r="I6" s="68" t="s">
        <v>114</v>
      </c>
      <c r="J6" s="68" t="s">
        <v>169</v>
      </c>
    </row>
    <row r="7" spans="1:10" ht="15.75" customHeight="1" x14ac:dyDescent="0.25">
      <c r="A7" s="67" t="s">
        <v>113</v>
      </c>
      <c r="B7" s="66">
        <f>Calculator!C13</f>
        <v>43948</v>
      </c>
      <c r="C7" s="66">
        <f t="shared" ref="C7:I7" si="1">C8-6</f>
        <v>43955</v>
      </c>
      <c r="D7" s="66">
        <f t="shared" si="1"/>
        <v>43962</v>
      </c>
      <c r="E7" s="66">
        <f t="shared" si="1"/>
        <v>43969</v>
      </c>
      <c r="F7" s="66">
        <f t="shared" si="1"/>
        <v>43976</v>
      </c>
      <c r="G7" s="66">
        <f t="shared" si="1"/>
        <v>43983</v>
      </c>
      <c r="H7" s="66">
        <f t="shared" si="1"/>
        <v>43990</v>
      </c>
      <c r="I7" s="66">
        <f t="shared" si="1"/>
        <v>43997</v>
      </c>
      <c r="J7" s="66"/>
    </row>
    <row r="8" spans="1:10" ht="15.75" customHeight="1" x14ac:dyDescent="0.25">
      <c r="A8" s="67" t="s">
        <v>112</v>
      </c>
      <c r="B8" s="66">
        <f>B7+6</f>
        <v>43954</v>
      </c>
      <c r="C8" s="66">
        <f t="shared" ref="C8:I8" si="2">B8+7</f>
        <v>43961</v>
      </c>
      <c r="D8" s="66">
        <f t="shared" si="2"/>
        <v>43968</v>
      </c>
      <c r="E8" s="66">
        <f t="shared" si="2"/>
        <v>43975</v>
      </c>
      <c r="F8" s="66">
        <f t="shared" si="2"/>
        <v>43982</v>
      </c>
      <c r="G8" s="66">
        <f t="shared" si="2"/>
        <v>43989</v>
      </c>
      <c r="H8" s="66">
        <f t="shared" si="2"/>
        <v>43996</v>
      </c>
      <c r="I8" s="66">
        <f t="shared" si="2"/>
        <v>44003</v>
      </c>
      <c r="J8" s="66"/>
    </row>
    <row r="9" spans="1:10" ht="15.75" customHeight="1" x14ac:dyDescent="0.25">
      <c r="A9" s="49" t="s">
        <v>102</v>
      </c>
      <c r="B9" s="65">
        <v>0</v>
      </c>
      <c r="C9" s="65">
        <f t="shared" ref="C9:I9" si="3">+B34</f>
        <v>275000</v>
      </c>
      <c r="D9" s="65">
        <f t="shared" si="3"/>
        <v>273135.42</v>
      </c>
      <c r="E9" s="65">
        <f t="shared" si="3"/>
        <v>273135.42</v>
      </c>
      <c r="F9" s="65">
        <f t="shared" si="3"/>
        <v>271270.83999999997</v>
      </c>
      <c r="G9" s="65">
        <f t="shared" si="3"/>
        <v>271270.83999999997</v>
      </c>
      <c r="H9" s="65">
        <f t="shared" si="3"/>
        <v>269406.25999999995</v>
      </c>
      <c r="I9" s="65">
        <f t="shared" si="3"/>
        <v>269406.25999999995</v>
      </c>
      <c r="J9" s="65"/>
    </row>
    <row r="10" spans="1:10" ht="15.75" customHeight="1" x14ac:dyDescent="0.25">
      <c r="A10" s="64" t="s">
        <v>111</v>
      </c>
      <c r="B10" s="63">
        <f t="shared" ref="B10:I10" si="4">+B34</f>
        <v>275000</v>
      </c>
      <c r="C10" s="63">
        <f t="shared" si="4"/>
        <v>273135.42</v>
      </c>
      <c r="D10" s="63">
        <f t="shared" si="4"/>
        <v>273135.42</v>
      </c>
      <c r="E10" s="63">
        <f t="shared" si="4"/>
        <v>271270.83999999997</v>
      </c>
      <c r="F10" s="63">
        <f t="shared" si="4"/>
        <v>271270.83999999997</v>
      </c>
      <c r="G10" s="63">
        <f t="shared" si="4"/>
        <v>269406.25999999995</v>
      </c>
      <c r="H10" s="63">
        <f t="shared" si="4"/>
        <v>269406.25999999995</v>
      </c>
      <c r="I10" s="63">
        <f t="shared" si="4"/>
        <v>267541.67999999993</v>
      </c>
      <c r="J10" s="63"/>
    </row>
    <row r="11" spans="1:10" ht="15.75" customHeight="1" x14ac:dyDescent="0.2"/>
    <row r="12" spans="1:10" ht="15.75" customHeight="1" x14ac:dyDescent="0.25">
      <c r="A12" s="62" t="s">
        <v>110</v>
      </c>
      <c r="B12" s="61"/>
      <c r="C12" s="61"/>
      <c r="D12" s="61"/>
      <c r="E12" s="61"/>
      <c r="F12" s="61"/>
      <c r="G12" s="61"/>
      <c r="H12" s="61"/>
      <c r="I12" s="61"/>
      <c r="J12" s="61"/>
    </row>
    <row r="13" spans="1:10" ht="15.75" customHeight="1" x14ac:dyDescent="0.25">
      <c r="A13" s="55" t="s">
        <v>109</v>
      </c>
      <c r="B13" s="50">
        <f>Calculator!F10</f>
        <v>275000</v>
      </c>
      <c r="C13" s="50"/>
      <c r="D13" s="50"/>
      <c r="E13" s="50"/>
      <c r="F13" s="50"/>
      <c r="G13" s="50"/>
      <c r="H13" s="50"/>
      <c r="I13" s="50"/>
      <c r="J13" s="50">
        <f>SUM(B13:I13)</f>
        <v>275000</v>
      </c>
    </row>
    <row r="14" spans="1:10" ht="15.75" customHeight="1" x14ac:dyDescent="0.25">
      <c r="A14" s="55"/>
      <c r="B14" s="50"/>
      <c r="C14" s="50"/>
      <c r="D14" s="50"/>
      <c r="E14" s="50"/>
      <c r="F14" s="50"/>
      <c r="G14" s="50"/>
      <c r="H14" s="50"/>
      <c r="I14" s="50"/>
      <c r="J14" s="50"/>
    </row>
    <row r="15" spans="1:10" ht="15.75" customHeight="1" x14ac:dyDescent="0.25">
      <c r="A15" s="60" t="s">
        <v>108</v>
      </c>
      <c r="B15" s="59">
        <f t="shared" ref="B15:J15" si="5">SUM(B13:B14)</f>
        <v>275000</v>
      </c>
      <c r="C15" s="59">
        <f t="shared" si="5"/>
        <v>0</v>
      </c>
      <c r="D15" s="59">
        <f t="shared" si="5"/>
        <v>0</v>
      </c>
      <c r="E15" s="59">
        <f t="shared" si="5"/>
        <v>0</v>
      </c>
      <c r="F15" s="59">
        <f t="shared" si="5"/>
        <v>0</v>
      </c>
      <c r="G15" s="59">
        <f t="shared" si="5"/>
        <v>0</v>
      </c>
      <c r="H15" s="59">
        <f t="shared" si="5"/>
        <v>0</v>
      </c>
      <c r="I15" s="59">
        <f t="shared" si="5"/>
        <v>0</v>
      </c>
      <c r="J15" s="59">
        <f t="shared" si="5"/>
        <v>275000</v>
      </c>
    </row>
    <row r="16" spans="1:10" ht="15.75" customHeight="1" x14ac:dyDescent="0.2"/>
    <row r="17" spans="1:10" ht="15.75" customHeight="1" x14ac:dyDescent="0.25">
      <c r="A17" s="58" t="s">
        <v>107</v>
      </c>
      <c r="B17" s="57"/>
      <c r="C17" s="57"/>
      <c r="D17" s="57"/>
      <c r="E17" s="57"/>
      <c r="F17" s="57"/>
      <c r="G17" s="57"/>
      <c r="H17" s="57"/>
      <c r="I17" s="57"/>
      <c r="J17" s="57"/>
    </row>
    <row r="18" spans="1:10" ht="15.75" customHeight="1" x14ac:dyDescent="0.25">
      <c r="A18" s="55"/>
      <c r="B18" s="55"/>
      <c r="C18" s="55"/>
      <c r="D18" s="55"/>
      <c r="E18" s="55"/>
      <c r="F18" s="55"/>
      <c r="G18" s="55"/>
      <c r="H18" s="55"/>
      <c r="I18" s="55"/>
      <c r="J18" s="55"/>
    </row>
    <row r="19" spans="1:10" ht="15.75" customHeight="1" x14ac:dyDescent="0.25">
      <c r="A19" s="56" t="s">
        <v>106</v>
      </c>
      <c r="B19" s="50">
        <f>-Payroll!L86-SUMIF('Non-SalaryPayrollCosts'!$C:$C,'Cash Report'!B8,'Non-SalaryPayrollCosts'!$D:$D)-SUMIF('Non-SalaryPayrollCosts'!$C:$C,'Cash Report'!B8,'Non-SalaryPayrollCosts'!$E:$E)-SUMIF('Non-SalaryPayrollCosts'!$C:$C,'Cash Report'!B8,'Non-SalaryPayrollCosts'!$F:$F)</f>
        <v>0</v>
      </c>
      <c r="C19" s="50">
        <f>-Payroll!M86-SUMIF('Non-SalaryPayrollCosts'!$C:$C,'Cash Report'!C8,'Non-SalaryPayrollCosts'!$D:$D)-SUMIF('Non-SalaryPayrollCosts'!$C:$C,'Cash Report'!C8,'Non-SalaryPayrollCosts'!$E:$E)-SUMIF('Non-SalaryPayrollCosts'!$C:$C,'Cash Report'!C8,'Non-SalaryPayrollCosts'!$F:$F)</f>
        <v>-1864.58</v>
      </c>
      <c r="D19" s="50">
        <f>-Payroll!N86-SUMIF('Non-SalaryPayrollCosts'!$C:$C,'Cash Report'!D8,'Non-SalaryPayrollCosts'!$D:$D)-SUMIF('Non-SalaryPayrollCosts'!$C:$C,'Cash Report'!D8,'Non-SalaryPayrollCosts'!$E:$E)-SUMIF('Non-SalaryPayrollCosts'!$C:$C,'Cash Report'!D8,'Non-SalaryPayrollCosts'!$F:$F)</f>
        <v>0</v>
      </c>
      <c r="E19" s="50">
        <f>-Payroll!O86-SUMIF('Non-SalaryPayrollCosts'!$C:$C,'Cash Report'!E8,'Non-SalaryPayrollCosts'!$D:$D)-SUMIF('Non-SalaryPayrollCosts'!$C:$C,'Cash Report'!E8,'Non-SalaryPayrollCosts'!$E:$E)-SUMIF('Non-SalaryPayrollCosts'!$C:$C,'Cash Report'!E8,'Non-SalaryPayrollCosts'!$F:$F)</f>
        <v>-1864.58</v>
      </c>
      <c r="F19" s="50">
        <f>-Payroll!P86-SUMIF('Non-SalaryPayrollCosts'!$C:$C,'Cash Report'!F8,'Non-SalaryPayrollCosts'!$D:$D)-SUMIF('Non-SalaryPayrollCosts'!$C:$C,'Cash Report'!F8,'Non-SalaryPayrollCosts'!$E:$E)-SUMIF('Non-SalaryPayrollCosts'!$C:$C,'Cash Report'!F8,'Non-SalaryPayrollCosts'!$F:$F)</f>
        <v>0</v>
      </c>
      <c r="G19" s="50">
        <f>-Payroll!Q86-SUMIF('Non-SalaryPayrollCosts'!$C:$C,'Cash Report'!G8,'Non-SalaryPayrollCosts'!$D:$D)-SUMIF('Non-SalaryPayrollCosts'!$C:$C,'Cash Report'!G8,'Non-SalaryPayrollCosts'!$E:$E)-SUMIF('Non-SalaryPayrollCosts'!$C:$C,'Cash Report'!G8,'Non-SalaryPayrollCosts'!$F:$F)</f>
        <v>-1864.58</v>
      </c>
      <c r="H19" s="50">
        <f>-Payroll!R86-SUMIF('Non-SalaryPayrollCosts'!$C:$C,'Cash Report'!H8,'Non-SalaryPayrollCosts'!$D:$D)-SUMIF('Non-SalaryPayrollCosts'!$C:$C,'Cash Report'!H8,'Non-SalaryPayrollCosts'!$E:$E)-SUMIF('Non-SalaryPayrollCosts'!$C:$C,'Cash Report'!H8,'Non-SalaryPayrollCosts'!$F:$F)</f>
        <v>0</v>
      </c>
      <c r="I19" s="50">
        <f>-Payroll!S86-SUMIF('Non-SalaryPayrollCosts'!$C:$C,'Cash Report'!I8,'Non-SalaryPayrollCosts'!$D:$D)-SUMIF('Non-SalaryPayrollCosts'!$C:$C,'Cash Report'!I8,'Non-SalaryPayrollCosts'!$E:$E)-SUMIF('Non-SalaryPayrollCosts'!$C:$C,'Cash Report'!I8,'Non-SalaryPayrollCosts'!$F:$F)</f>
        <v>-1864.58</v>
      </c>
      <c r="J19" s="50">
        <f>SUM(B19:I19)</f>
        <v>-7458.32</v>
      </c>
    </row>
    <row r="20" spans="1:10" ht="15.75" customHeight="1" x14ac:dyDescent="0.25">
      <c r="B20" s="50"/>
      <c r="C20" s="50"/>
      <c r="D20" s="50"/>
      <c r="E20" s="50"/>
      <c r="F20" s="50"/>
      <c r="G20" s="50"/>
      <c r="H20" s="50"/>
      <c r="I20" s="50"/>
      <c r="J20" s="50"/>
    </row>
    <row r="21" spans="1:10" ht="15.75" customHeight="1" x14ac:dyDescent="0.25">
      <c r="A21" s="56" t="s">
        <v>105</v>
      </c>
      <c r="B21" s="50"/>
      <c r="C21" s="50"/>
      <c r="D21" s="50"/>
      <c r="E21" s="50"/>
      <c r="F21" s="50"/>
      <c r="G21" s="50"/>
      <c r="H21" s="50"/>
      <c r="I21" s="50"/>
      <c r="J21" s="50"/>
    </row>
    <row r="22" spans="1:10" ht="15.75" customHeight="1" x14ac:dyDescent="0.25">
      <c r="A22" s="71" t="s">
        <v>78</v>
      </c>
      <c r="B22" s="50">
        <f>-Rent!E10</f>
        <v>0</v>
      </c>
      <c r="C22" s="50">
        <f>-Rent!E11</f>
        <v>0</v>
      </c>
      <c r="D22" s="50">
        <f>-Rent!E12</f>
        <v>0</v>
      </c>
      <c r="E22" s="50">
        <f>-Rent!E13</f>
        <v>0</v>
      </c>
      <c r="F22" s="50">
        <f>-Rent!E14</f>
        <v>0</v>
      </c>
      <c r="G22" s="50">
        <f>-Rent!E15</f>
        <v>0</v>
      </c>
      <c r="H22" s="50">
        <f>-Rent!E16</f>
        <v>0</v>
      </c>
      <c r="I22" s="72">
        <f>-Rent!E17</f>
        <v>0</v>
      </c>
      <c r="J22" s="72">
        <f>SUM(B22:I22)</f>
        <v>0</v>
      </c>
    </row>
    <row r="23" spans="1:10" ht="15.75" customHeight="1" x14ac:dyDescent="0.25">
      <c r="A23" s="71" t="s">
        <v>116</v>
      </c>
      <c r="B23" s="50">
        <f>-Utilities!K10</f>
        <v>0</v>
      </c>
      <c r="C23" s="50">
        <f>-Utilities!K11</f>
        <v>0</v>
      </c>
      <c r="D23" s="50">
        <f>-Utilities!K12</f>
        <v>0</v>
      </c>
      <c r="E23" s="50">
        <f>-Utilities!K13</f>
        <v>0</v>
      </c>
      <c r="F23" s="50">
        <f>-Utilities!K14</f>
        <v>0</v>
      </c>
      <c r="G23" s="50">
        <f>-Utilities!K15</f>
        <v>0</v>
      </c>
      <c r="H23" s="50">
        <f>-Utilities!K16</f>
        <v>0</v>
      </c>
      <c r="I23" s="50">
        <f>-Utilities!K17</f>
        <v>0</v>
      </c>
      <c r="J23" s="72">
        <f t="shared" ref="J23:J24" si="6">SUM(B23:I23)</f>
        <v>0</v>
      </c>
    </row>
    <row r="24" spans="1:10" ht="15.75" customHeight="1" x14ac:dyDescent="0.25">
      <c r="A24" s="71" t="s">
        <v>117</v>
      </c>
      <c r="B24" s="50">
        <f>-MortgageInterest!B10</f>
        <v>0</v>
      </c>
      <c r="C24" s="50">
        <f>-MortgageInterest!B11</f>
        <v>0</v>
      </c>
      <c r="D24" s="50">
        <f>-MortgageInterest!B12</f>
        <v>0</v>
      </c>
      <c r="E24" s="50">
        <f>-MortgageInterest!B13</f>
        <v>0</v>
      </c>
      <c r="F24" s="50">
        <f>-MortgageInterest!B14</f>
        <v>0</v>
      </c>
      <c r="G24" s="50">
        <f>-MortgageInterest!B15</f>
        <v>0</v>
      </c>
      <c r="H24" s="50">
        <f>-MortgageInterest!B16</f>
        <v>0</v>
      </c>
      <c r="I24" s="50">
        <f>-MortgageInterest!B17</f>
        <v>0</v>
      </c>
      <c r="J24" s="72">
        <f t="shared" si="6"/>
        <v>0</v>
      </c>
    </row>
    <row r="25" spans="1:10" ht="15.75" customHeight="1" x14ac:dyDescent="0.25">
      <c r="A25" s="56" t="s">
        <v>118</v>
      </c>
      <c r="B25" s="50">
        <f t="shared" ref="B25:I25" si="7">SUBTOTAL(9,B22:B24)</f>
        <v>0</v>
      </c>
      <c r="C25" s="50">
        <f t="shared" si="7"/>
        <v>0</v>
      </c>
      <c r="D25" s="50">
        <f t="shared" si="7"/>
        <v>0</v>
      </c>
      <c r="E25" s="50">
        <f t="shared" si="7"/>
        <v>0</v>
      </c>
      <c r="F25" s="50">
        <f t="shared" si="7"/>
        <v>0</v>
      </c>
      <c r="G25" s="50">
        <f t="shared" si="7"/>
        <v>0</v>
      </c>
      <c r="H25" s="50">
        <f t="shared" si="7"/>
        <v>0</v>
      </c>
      <c r="I25" s="50">
        <f t="shared" si="7"/>
        <v>0</v>
      </c>
      <c r="J25" s="50">
        <f>SUBTOTAL(9,J22:J24)</f>
        <v>0</v>
      </c>
    </row>
    <row r="26" spans="1:10" ht="15.75" customHeight="1" x14ac:dyDescent="0.25">
      <c r="A26" s="56"/>
      <c r="B26" s="50"/>
      <c r="C26" s="50"/>
      <c r="D26" s="50"/>
      <c r="E26" s="50"/>
      <c r="F26" s="50"/>
      <c r="G26" s="50"/>
      <c r="H26" s="50"/>
      <c r="I26" s="50"/>
      <c r="J26" s="50"/>
    </row>
    <row r="27" spans="1:10" ht="15.75" customHeight="1" x14ac:dyDescent="0.25">
      <c r="A27" s="56" t="s">
        <v>160</v>
      </c>
      <c r="B27" s="50">
        <f>-OtherDebt!B10</f>
        <v>0</v>
      </c>
      <c r="C27" s="50">
        <f>-OtherDebt!B11</f>
        <v>0</v>
      </c>
      <c r="D27" s="50">
        <f>-OtherDebt!B12</f>
        <v>0</v>
      </c>
      <c r="E27" s="50">
        <f>-OtherDebt!B13</f>
        <v>0</v>
      </c>
      <c r="F27" s="50">
        <f>-OtherDebt!B14</f>
        <v>0</v>
      </c>
      <c r="G27" s="50">
        <f>-OtherDebt!B15</f>
        <v>0</v>
      </c>
      <c r="H27" s="50">
        <f>-OtherDebt!B16</f>
        <v>0</v>
      </c>
      <c r="I27" s="50">
        <f>-OtherDebt!B17</f>
        <v>0</v>
      </c>
      <c r="J27" s="72">
        <f>SUM(B27:I27)</f>
        <v>0</v>
      </c>
    </row>
    <row r="28" spans="1:10" ht="15.75" customHeight="1" x14ac:dyDescent="0.25">
      <c r="A28" s="56"/>
      <c r="B28" s="55"/>
      <c r="C28" s="55"/>
      <c r="D28" s="55"/>
      <c r="E28" s="55"/>
      <c r="F28" s="55"/>
      <c r="G28" s="55"/>
      <c r="H28" s="55"/>
      <c r="I28" s="55"/>
      <c r="J28" s="55"/>
    </row>
    <row r="29" spans="1:10" ht="15.75" customHeight="1" x14ac:dyDescent="0.25">
      <c r="A29" s="54" t="s">
        <v>104</v>
      </c>
      <c r="B29" s="53">
        <f t="shared" ref="B29:J29" si="8">SUBTOTAL(9,B18:B28)</f>
        <v>0</v>
      </c>
      <c r="C29" s="53">
        <f t="shared" si="8"/>
        <v>-1864.58</v>
      </c>
      <c r="D29" s="53">
        <f t="shared" si="8"/>
        <v>0</v>
      </c>
      <c r="E29" s="53">
        <f t="shared" si="8"/>
        <v>-1864.58</v>
      </c>
      <c r="F29" s="53">
        <f t="shared" si="8"/>
        <v>0</v>
      </c>
      <c r="G29" s="53">
        <f t="shared" si="8"/>
        <v>-1864.58</v>
      </c>
      <c r="H29" s="53">
        <f t="shared" si="8"/>
        <v>0</v>
      </c>
      <c r="I29" s="53">
        <f t="shared" si="8"/>
        <v>-1864.58</v>
      </c>
      <c r="J29" s="53">
        <f t="shared" si="8"/>
        <v>-7458.32</v>
      </c>
    </row>
    <row r="30" spans="1:10" ht="15.75" customHeight="1" x14ac:dyDescent="0.2"/>
    <row r="31" spans="1:10" ht="15.75" customHeight="1" x14ac:dyDescent="0.25">
      <c r="A31" s="52" t="s">
        <v>103</v>
      </c>
      <c r="B31" s="51">
        <f t="shared" ref="B31:J31" si="9">B15+B29</f>
        <v>275000</v>
      </c>
      <c r="C31" s="51">
        <f t="shared" si="9"/>
        <v>-1864.58</v>
      </c>
      <c r="D31" s="51">
        <f t="shared" si="9"/>
        <v>0</v>
      </c>
      <c r="E31" s="51">
        <f t="shared" si="9"/>
        <v>-1864.58</v>
      </c>
      <c r="F31" s="51">
        <f t="shared" si="9"/>
        <v>0</v>
      </c>
      <c r="G31" s="51">
        <f t="shared" si="9"/>
        <v>-1864.58</v>
      </c>
      <c r="H31" s="51">
        <f t="shared" si="9"/>
        <v>0</v>
      </c>
      <c r="I31" s="51">
        <f t="shared" si="9"/>
        <v>-1864.58</v>
      </c>
      <c r="J31" s="51">
        <f t="shared" si="9"/>
        <v>267541.68</v>
      </c>
    </row>
    <row r="32" spans="1:10" ht="15.75" customHeight="1" x14ac:dyDescent="0.25">
      <c r="B32" s="50"/>
      <c r="C32" s="50"/>
      <c r="D32" s="50"/>
      <c r="E32" s="50"/>
      <c r="F32" s="50"/>
      <c r="G32" s="50"/>
      <c r="H32" s="50"/>
      <c r="I32" s="50"/>
      <c r="J32" s="50"/>
    </row>
    <row r="33" spans="1:10" ht="15.75" customHeight="1" x14ac:dyDescent="0.25">
      <c r="A33" s="49" t="s">
        <v>102</v>
      </c>
      <c r="B33" s="48">
        <f>+B9</f>
        <v>0</v>
      </c>
      <c r="C33" s="48">
        <f t="shared" ref="C33:I33" si="10">+B34</f>
        <v>275000</v>
      </c>
      <c r="D33" s="48">
        <f t="shared" si="10"/>
        <v>273135.42</v>
      </c>
      <c r="E33" s="48">
        <f t="shared" si="10"/>
        <v>273135.42</v>
      </c>
      <c r="F33" s="48">
        <f t="shared" si="10"/>
        <v>271270.83999999997</v>
      </c>
      <c r="G33" s="48">
        <f t="shared" si="10"/>
        <v>271270.83999999997</v>
      </c>
      <c r="H33" s="48">
        <f t="shared" si="10"/>
        <v>269406.25999999995</v>
      </c>
      <c r="I33" s="48">
        <f t="shared" si="10"/>
        <v>269406.25999999995</v>
      </c>
      <c r="J33" s="48"/>
    </row>
    <row r="34" spans="1:10" ht="15.75" customHeight="1" x14ac:dyDescent="0.25">
      <c r="A34" s="47" t="s">
        <v>101</v>
      </c>
      <c r="B34" s="46">
        <f t="shared" ref="B34:I34" si="11">+B9+B15+B29</f>
        <v>275000</v>
      </c>
      <c r="C34" s="46">
        <f t="shared" si="11"/>
        <v>273135.42</v>
      </c>
      <c r="D34" s="46">
        <f t="shared" si="11"/>
        <v>273135.42</v>
      </c>
      <c r="E34" s="46">
        <f t="shared" si="11"/>
        <v>271270.83999999997</v>
      </c>
      <c r="F34" s="46">
        <f t="shared" si="11"/>
        <v>271270.83999999997</v>
      </c>
      <c r="G34" s="46">
        <f t="shared" si="11"/>
        <v>269406.25999999995</v>
      </c>
      <c r="H34" s="46">
        <f t="shared" si="11"/>
        <v>269406.25999999995</v>
      </c>
      <c r="I34" s="46">
        <f t="shared" si="11"/>
        <v>267541.67999999993</v>
      </c>
      <c r="J34" s="46"/>
    </row>
    <row r="35" spans="1:10" ht="15.75" customHeight="1" x14ac:dyDescent="0.2"/>
  </sheetData>
  <conditionalFormatting sqref="B32:B33 B9:I10 B34:I34 C33:I33">
    <cfRule type="cellIs" dxfId="8" priority="2" operator="lessThan">
      <formula>0</formula>
    </cfRule>
  </conditionalFormatting>
  <conditionalFormatting sqref="J9:J10 J33:J34">
    <cfRule type="cellIs" dxfId="7" priority="1" operator="lessThan">
      <formula>0</formula>
    </cfRule>
  </conditionalFormatting>
  <pageMargins left="0.25" right="0.25" top="0.75" bottom="0.75" header="0" footer="0"/>
  <pageSetup scale="9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79283-C77B-4781-88D5-B85209F43982}">
  <dimension ref="A1:V95"/>
  <sheetViews>
    <sheetView zoomScale="86" zoomScaleNormal="86" workbookViewId="0">
      <pane ySplit="7" topLeftCell="A8" activePane="bottomLeft" state="frozen"/>
      <selection pane="bottomLeft" activeCell="O15" sqref="O15"/>
    </sheetView>
  </sheetViews>
  <sheetFormatPr defaultRowHeight="15" x14ac:dyDescent="0.25"/>
  <cols>
    <col min="1" max="1" width="9.140625" style="4" customWidth="1"/>
    <col min="2" max="2" width="13.28515625" style="4" bestFit="1" customWidth="1"/>
    <col min="3" max="3" width="23.42578125" style="4" bestFit="1" customWidth="1"/>
    <col min="4" max="4" width="12.5703125" style="7" bestFit="1" customWidth="1"/>
    <col min="5" max="5" width="14.5703125" style="7" customWidth="1"/>
    <col min="6" max="6" width="15.42578125" style="6" bestFit="1" customWidth="1"/>
    <col min="7" max="7" width="15.85546875" style="6" bestFit="1" customWidth="1"/>
    <col min="8" max="8" width="13.42578125" style="4" bestFit="1" customWidth="1"/>
    <col min="9" max="9" width="10.5703125" style="4" bestFit="1" customWidth="1"/>
    <col min="10" max="10" width="2.140625" style="5" customWidth="1"/>
    <col min="11" max="11" width="29" style="4" bestFit="1" customWidth="1"/>
    <col min="12" max="12" width="14" style="4" bestFit="1" customWidth="1"/>
    <col min="13" max="13" width="12.7109375" style="4" bestFit="1" customWidth="1"/>
    <col min="14" max="14" width="15.42578125" style="4" customWidth="1"/>
    <col min="15" max="15" width="12.7109375" style="4" bestFit="1" customWidth="1"/>
    <col min="16" max="16" width="13" style="4" customWidth="1"/>
    <col min="17" max="17" width="12.7109375" style="4" bestFit="1" customWidth="1"/>
    <col min="18" max="18" width="14.42578125" style="4" customWidth="1"/>
    <col min="19" max="19" width="12.7109375" style="4" bestFit="1" customWidth="1"/>
    <col min="20" max="20" width="14" style="4" bestFit="1" customWidth="1"/>
    <col min="21" max="21" width="12.5703125" style="4" customWidth="1"/>
    <col min="22" max="22" width="14.28515625" style="4" bestFit="1" customWidth="1"/>
    <col min="23" max="16384" width="9.140625" style="4"/>
  </cols>
  <sheetData>
    <row r="1" spans="1:22" x14ac:dyDescent="0.25">
      <c r="A1" s="16"/>
      <c r="K1" s="7" t="s">
        <v>11</v>
      </c>
      <c r="L1" s="7"/>
    </row>
    <row r="2" spans="1:22" x14ac:dyDescent="0.25">
      <c r="A2" s="16"/>
      <c r="F2" s="15"/>
      <c r="K2" s="7" t="s">
        <v>10</v>
      </c>
      <c r="L2" s="8">
        <v>100000</v>
      </c>
    </row>
    <row r="3" spans="1:22" x14ac:dyDescent="0.25">
      <c r="A3" s="16"/>
      <c r="K3" s="7" t="s">
        <v>165</v>
      </c>
      <c r="L3" s="143">
        <v>24</v>
      </c>
      <c r="M3" s="8"/>
    </row>
    <row r="4" spans="1:22" x14ac:dyDescent="0.25">
      <c r="A4" s="16"/>
      <c r="E4" s="15"/>
      <c r="K4" s="7" t="s">
        <v>166</v>
      </c>
      <c r="L4" s="143">
        <v>4</v>
      </c>
    </row>
    <row r="5" spans="1:22" x14ac:dyDescent="0.25">
      <c r="A5" s="16"/>
      <c r="E5" s="15"/>
    </row>
    <row r="6" spans="1:22" x14ac:dyDescent="0.25">
      <c r="L6" s="10" t="s">
        <v>129</v>
      </c>
      <c r="M6" s="10"/>
      <c r="O6" s="10"/>
      <c r="P6" s="10"/>
      <c r="Q6" s="10"/>
      <c r="R6" s="10"/>
      <c r="S6" s="10"/>
    </row>
    <row r="7" spans="1:22" x14ac:dyDescent="0.25">
      <c r="A7" s="12" t="s">
        <v>9</v>
      </c>
      <c r="B7" s="12" t="s">
        <v>8</v>
      </c>
      <c r="C7" s="12" t="s">
        <v>7</v>
      </c>
      <c r="D7" s="14" t="s">
        <v>124</v>
      </c>
      <c r="E7" s="14" t="s">
        <v>6</v>
      </c>
      <c r="F7" s="13" t="s">
        <v>125</v>
      </c>
      <c r="G7" s="13" t="s">
        <v>126</v>
      </c>
      <c r="H7" s="12" t="s">
        <v>127</v>
      </c>
      <c r="I7" s="12" t="s">
        <v>128</v>
      </c>
      <c r="K7" s="12" t="s">
        <v>5</v>
      </c>
      <c r="L7" s="11">
        <f>Calculator!C13+6</f>
        <v>43954</v>
      </c>
      <c r="M7" s="11">
        <f t="shared" ref="M7:S7" si="0">+L7+7</f>
        <v>43961</v>
      </c>
      <c r="N7" s="11">
        <f t="shared" si="0"/>
        <v>43968</v>
      </c>
      <c r="O7" s="11">
        <f t="shared" si="0"/>
        <v>43975</v>
      </c>
      <c r="P7" s="11">
        <f t="shared" si="0"/>
        <v>43982</v>
      </c>
      <c r="Q7" s="11">
        <f t="shared" si="0"/>
        <v>43989</v>
      </c>
      <c r="R7" s="11">
        <f t="shared" si="0"/>
        <v>43996</v>
      </c>
      <c r="S7" s="11">
        <f t="shared" si="0"/>
        <v>44003</v>
      </c>
      <c r="T7" s="10" t="s">
        <v>4</v>
      </c>
      <c r="U7" s="10" t="s">
        <v>151</v>
      </c>
      <c r="V7" s="10" t="s">
        <v>152</v>
      </c>
    </row>
    <row r="8" spans="1:22" x14ac:dyDescent="0.25">
      <c r="A8" s="100">
        <v>1</v>
      </c>
      <c r="B8" s="101" t="s">
        <v>146</v>
      </c>
      <c r="C8" s="101" t="s">
        <v>147</v>
      </c>
      <c r="D8" s="102">
        <v>11187.48</v>
      </c>
      <c r="E8" s="103">
        <f t="shared" ref="E8:E39" si="1">D8*4</f>
        <v>44749.919999999998</v>
      </c>
      <c r="F8" s="104">
        <v>520</v>
      </c>
      <c r="G8" s="104">
        <v>13</v>
      </c>
      <c r="H8" s="7">
        <f>IFERROR(ROUND((D8/G8)*0.75,2),0)</f>
        <v>645.42999999999995</v>
      </c>
      <c r="I8" s="9">
        <f>IFERROR(+F8/G8,0)</f>
        <v>40</v>
      </c>
      <c r="J8" s="5">
        <f t="shared" ref="J8:J39" si="2">IF(K8&lt;H8,1,0)</f>
        <v>0</v>
      </c>
      <c r="K8" s="7">
        <f t="shared" ref="K8:K39" si="3">IFERROR(AVERAGE(L8:S8),0)</f>
        <v>932.29</v>
      </c>
      <c r="L8" s="105">
        <v>0</v>
      </c>
      <c r="M8" s="105">
        <v>1864.58</v>
      </c>
      <c r="N8" s="105">
        <v>0</v>
      </c>
      <c r="O8" s="105">
        <v>1864.58</v>
      </c>
      <c r="P8" s="105">
        <v>0</v>
      </c>
      <c r="Q8" s="105">
        <v>1864.58</v>
      </c>
      <c r="R8" s="105">
        <v>0</v>
      </c>
      <c r="S8" s="105">
        <v>1864.58</v>
      </c>
      <c r="T8" s="6">
        <f t="shared" ref="T8:T71" si="4">SUM(L8:S8)</f>
        <v>7458.32</v>
      </c>
      <c r="U8" s="6">
        <f t="shared" ref="U8:U71" si="5">-IF(T8&gt;$L$2/52*8, T8-$L$2/52*8,0)</f>
        <v>0</v>
      </c>
      <c r="V8" s="9">
        <f t="shared" ref="V8:V71" si="6">MIN(0,IF(E8&gt;$L$2,0,T8-H8*8))</f>
        <v>0</v>
      </c>
    </row>
    <row r="9" spans="1:22" x14ac:dyDescent="0.25">
      <c r="A9" s="100"/>
      <c r="B9" s="101"/>
      <c r="C9" s="101"/>
      <c r="D9" s="102"/>
      <c r="E9" s="103">
        <f t="shared" si="1"/>
        <v>0</v>
      </c>
      <c r="F9" s="104"/>
      <c r="G9" s="104"/>
      <c r="H9" s="7">
        <f t="shared" ref="H9:H11" si="7">IFERROR(ROUND((D9/G9)*0.75,2),0)</f>
        <v>0</v>
      </c>
      <c r="I9" s="9">
        <f t="shared" ref="I9:I11" si="8">IFERROR(+F9/G9,0)</f>
        <v>0</v>
      </c>
      <c r="J9" s="5">
        <f t="shared" si="2"/>
        <v>0</v>
      </c>
      <c r="K9" s="7">
        <f t="shared" si="3"/>
        <v>0</v>
      </c>
      <c r="L9" s="105"/>
      <c r="M9" s="105"/>
      <c r="N9" s="105"/>
      <c r="O9" s="105"/>
      <c r="P9" s="105"/>
      <c r="Q9" s="105"/>
      <c r="R9" s="105"/>
      <c r="S9" s="105"/>
      <c r="T9" s="6">
        <f t="shared" si="4"/>
        <v>0</v>
      </c>
      <c r="U9" s="6">
        <f>-IF(T9&gt;$L$2/52*8, T9-$L$2/52*8,0)</f>
        <v>0</v>
      </c>
      <c r="V9" s="9">
        <f t="shared" si="6"/>
        <v>0</v>
      </c>
    </row>
    <row r="10" spans="1:22" x14ac:dyDescent="0.25">
      <c r="A10" s="100"/>
      <c r="B10" s="101"/>
      <c r="C10" s="101"/>
      <c r="D10" s="102"/>
      <c r="E10" s="103">
        <f t="shared" si="1"/>
        <v>0</v>
      </c>
      <c r="F10" s="104"/>
      <c r="G10" s="104"/>
      <c r="H10" s="7">
        <f t="shared" si="7"/>
        <v>0</v>
      </c>
      <c r="I10" s="9">
        <f t="shared" si="8"/>
        <v>0</v>
      </c>
      <c r="J10" s="5">
        <f t="shared" si="2"/>
        <v>0</v>
      </c>
      <c r="K10" s="7">
        <f t="shared" si="3"/>
        <v>0</v>
      </c>
      <c r="L10" s="105"/>
      <c r="M10" s="105"/>
      <c r="N10" s="105"/>
      <c r="O10" s="105"/>
      <c r="P10" s="105"/>
      <c r="Q10" s="105"/>
      <c r="R10" s="105"/>
      <c r="S10" s="105"/>
      <c r="T10" s="6">
        <f t="shared" si="4"/>
        <v>0</v>
      </c>
      <c r="U10" s="6">
        <f t="shared" si="5"/>
        <v>0</v>
      </c>
      <c r="V10" s="9">
        <f t="shared" si="6"/>
        <v>0</v>
      </c>
    </row>
    <row r="11" spans="1:22" x14ac:dyDescent="0.25">
      <c r="A11" s="100"/>
      <c r="B11" s="101"/>
      <c r="C11" s="101"/>
      <c r="D11" s="102"/>
      <c r="E11" s="103">
        <f t="shared" si="1"/>
        <v>0</v>
      </c>
      <c r="F11" s="104"/>
      <c r="G11" s="104"/>
      <c r="H11" s="7">
        <f t="shared" si="7"/>
        <v>0</v>
      </c>
      <c r="I11" s="9">
        <f t="shared" si="8"/>
        <v>0</v>
      </c>
      <c r="J11" s="5">
        <f t="shared" si="2"/>
        <v>0</v>
      </c>
      <c r="K11" s="7">
        <f t="shared" si="3"/>
        <v>0</v>
      </c>
      <c r="L11" s="105"/>
      <c r="M11" s="105"/>
      <c r="N11" s="105"/>
      <c r="O11" s="105"/>
      <c r="P11" s="105"/>
      <c r="Q11" s="105"/>
      <c r="R11" s="105"/>
      <c r="S11" s="105"/>
      <c r="T11" s="6">
        <f t="shared" si="4"/>
        <v>0</v>
      </c>
      <c r="U11" s="6">
        <f t="shared" si="5"/>
        <v>0</v>
      </c>
      <c r="V11" s="9">
        <f t="shared" si="6"/>
        <v>0</v>
      </c>
    </row>
    <row r="12" spans="1:22" x14ac:dyDescent="0.25">
      <c r="A12" s="100"/>
      <c r="B12" s="101"/>
      <c r="C12" s="101"/>
      <c r="D12" s="102"/>
      <c r="E12" s="103">
        <f t="shared" si="1"/>
        <v>0</v>
      </c>
      <c r="F12" s="104"/>
      <c r="G12" s="104"/>
      <c r="H12" s="7">
        <f t="shared" ref="H12:H72" si="9">IFERROR(ROUND((D12/G12)*0.75,2),0)</f>
        <v>0</v>
      </c>
      <c r="I12" s="9">
        <f t="shared" ref="I12:I72" si="10">IFERROR(+F12/G12,0)</f>
        <v>0</v>
      </c>
      <c r="J12" s="5">
        <f t="shared" si="2"/>
        <v>0</v>
      </c>
      <c r="K12" s="7">
        <f t="shared" si="3"/>
        <v>0</v>
      </c>
      <c r="L12" s="105"/>
      <c r="M12" s="105"/>
      <c r="N12" s="105"/>
      <c r="O12" s="105"/>
      <c r="P12" s="105"/>
      <c r="Q12" s="105"/>
      <c r="R12" s="105"/>
      <c r="S12" s="105"/>
      <c r="T12" s="6">
        <f t="shared" si="4"/>
        <v>0</v>
      </c>
      <c r="U12" s="6">
        <f t="shared" si="5"/>
        <v>0</v>
      </c>
      <c r="V12" s="9">
        <f t="shared" si="6"/>
        <v>0</v>
      </c>
    </row>
    <row r="13" spans="1:22" x14ac:dyDescent="0.25">
      <c r="A13" s="100"/>
      <c r="B13" s="101"/>
      <c r="C13" s="101"/>
      <c r="D13" s="102"/>
      <c r="E13" s="103">
        <f t="shared" si="1"/>
        <v>0</v>
      </c>
      <c r="F13" s="104"/>
      <c r="G13" s="104"/>
      <c r="H13" s="7">
        <f t="shared" si="9"/>
        <v>0</v>
      </c>
      <c r="I13" s="9">
        <f t="shared" si="10"/>
        <v>0</v>
      </c>
      <c r="J13" s="5">
        <f t="shared" si="2"/>
        <v>0</v>
      </c>
      <c r="K13" s="7">
        <f t="shared" si="3"/>
        <v>0</v>
      </c>
      <c r="L13" s="105"/>
      <c r="M13" s="105"/>
      <c r="N13" s="105"/>
      <c r="O13" s="105"/>
      <c r="P13" s="105"/>
      <c r="Q13" s="105"/>
      <c r="R13" s="105"/>
      <c r="S13" s="105"/>
      <c r="T13" s="6">
        <f t="shared" si="4"/>
        <v>0</v>
      </c>
      <c r="U13" s="6">
        <f t="shared" si="5"/>
        <v>0</v>
      </c>
      <c r="V13" s="9">
        <f t="shared" si="6"/>
        <v>0</v>
      </c>
    </row>
    <row r="14" spans="1:22" x14ac:dyDescent="0.25">
      <c r="A14" s="100"/>
      <c r="B14" s="101"/>
      <c r="C14" s="101"/>
      <c r="D14" s="102"/>
      <c r="E14" s="103">
        <f t="shared" si="1"/>
        <v>0</v>
      </c>
      <c r="F14" s="104"/>
      <c r="G14" s="104"/>
      <c r="H14" s="7">
        <f t="shared" si="9"/>
        <v>0</v>
      </c>
      <c r="I14" s="9">
        <f t="shared" si="10"/>
        <v>0</v>
      </c>
      <c r="J14" s="5">
        <f t="shared" si="2"/>
        <v>0</v>
      </c>
      <c r="K14" s="7">
        <f t="shared" si="3"/>
        <v>0</v>
      </c>
      <c r="L14" s="105"/>
      <c r="M14" s="105"/>
      <c r="N14" s="105"/>
      <c r="O14" s="105"/>
      <c r="P14" s="105"/>
      <c r="Q14" s="105"/>
      <c r="R14" s="105"/>
      <c r="S14" s="105"/>
      <c r="T14" s="6">
        <f t="shared" si="4"/>
        <v>0</v>
      </c>
      <c r="U14" s="6">
        <f t="shared" si="5"/>
        <v>0</v>
      </c>
      <c r="V14" s="9">
        <f t="shared" si="6"/>
        <v>0</v>
      </c>
    </row>
    <row r="15" spans="1:22" x14ac:dyDescent="0.25">
      <c r="A15" s="100"/>
      <c r="B15" s="101"/>
      <c r="C15" s="101"/>
      <c r="D15" s="102"/>
      <c r="E15" s="103">
        <f t="shared" si="1"/>
        <v>0</v>
      </c>
      <c r="F15" s="104"/>
      <c r="G15" s="104"/>
      <c r="H15" s="7">
        <f t="shared" si="9"/>
        <v>0</v>
      </c>
      <c r="I15" s="9">
        <f t="shared" si="10"/>
        <v>0</v>
      </c>
      <c r="J15" s="5">
        <f t="shared" si="2"/>
        <v>0</v>
      </c>
      <c r="K15" s="7">
        <f t="shared" si="3"/>
        <v>0</v>
      </c>
      <c r="L15" s="105"/>
      <c r="M15" s="105"/>
      <c r="N15" s="105"/>
      <c r="O15" s="105"/>
      <c r="P15" s="105"/>
      <c r="Q15" s="105"/>
      <c r="R15" s="105"/>
      <c r="S15" s="105"/>
      <c r="T15" s="6">
        <f t="shared" si="4"/>
        <v>0</v>
      </c>
      <c r="U15" s="6">
        <f t="shared" si="5"/>
        <v>0</v>
      </c>
      <c r="V15" s="9">
        <f t="shared" si="6"/>
        <v>0</v>
      </c>
    </row>
    <row r="16" spans="1:22" x14ac:dyDescent="0.25">
      <c r="A16" s="100"/>
      <c r="B16" s="101"/>
      <c r="C16" s="101"/>
      <c r="D16" s="102"/>
      <c r="E16" s="103">
        <f t="shared" si="1"/>
        <v>0</v>
      </c>
      <c r="F16" s="104"/>
      <c r="G16" s="104"/>
      <c r="H16" s="7">
        <f t="shared" si="9"/>
        <v>0</v>
      </c>
      <c r="I16" s="9">
        <f t="shared" si="10"/>
        <v>0</v>
      </c>
      <c r="J16" s="5">
        <f t="shared" si="2"/>
        <v>0</v>
      </c>
      <c r="K16" s="7">
        <f t="shared" si="3"/>
        <v>0</v>
      </c>
      <c r="L16" s="105"/>
      <c r="M16" s="105"/>
      <c r="N16" s="105"/>
      <c r="O16" s="105"/>
      <c r="P16" s="105"/>
      <c r="Q16" s="105"/>
      <c r="R16" s="105"/>
      <c r="S16" s="105"/>
      <c r="T16" s="6">
        <f t="shared" si="4"/>
        <v>0</v>
      </c>
      <c r="U16" s="6">
        <f t="shared" si="5"/>
        <v>0</v>
      </c>
      <c r="V16" s="9">
        <f t="shared" si="6"/>
        <v>0</v>
      </c>
    </row>
    <row r="17" spans="1:22" x14ac:dyDescent="0.25">
      <c r="A17" s="100"/>
      <c r="B17" s="101"/>
      <c r="C17" s="101"/>
      <c r="D17" s="102"/>
      <c r="E17" s="103">
        <f t="shared" si="1"/>
        <v>0</v>
      </c>
      <c r="F17" s="104"/>
      <c r="G17" s="104"/>
      <c r="H17" s="7">
        <f t="shared" si="9"/>
        <v>0</v>
      </c>
      <c r="I17" s="9">
        <f t="shared" si="10"/>
        <v>0</v>
      </c>
      <c r="J17" s="5">
        <f t="shared" si="2"/>
        <v>0</v>
      </c>
      <c r="K17" s="7">
        <f t="shared" si="3"/>
        <v>0</v>
      </c>
      <c r="L17" s="105"/>
      <c r="M17" s="105"/>
      <c r="N17" s="105"/>
      <c r="O17" s="105"/>
      <c r="P17" s="105"/>
      <c r="Q17" s="105"/>
      <c r="R17" s="105"/>
      <c r="S17" s="105"/>
      <c r="T17" s="6">
        <f t="shared" si="4"/>
        <v>0</v>
      </c>
      <c r="U17" s="6">
        <f t="shared" si="5"/>
        <v>0</v>
      </c>
      <c r="V17" s="9">
        <f t="shared" si="6"/>
        <v>0</v>
      </c>
    </row>
    <row r="18" spans="1:22" x14ac:dyDescent="0.25">
      <c r="A18" s="100"/>
      <c r="B18" s="101"/>
      <c r="C18" s="101"/>
      <c r="D18" s="102"/>
      <c r="E18" s="103">
        <f t="shared" si="1"/>
        <v>0</v>
      </c>
      <c r="F18" s="104"/>
      <c r="G18" s="104"/>
      <c r="H18" s="7">
        <f t="shared" si="9"/>
        <v>0</v>
      </c>
      <c r="I18" s="9">
        <f t="shared" si="10"/>
        <v>0</v>
      </c>
      <c r="J18" s="5">
        <f t="shared" si="2"/>
        <v>0</v>
      </c>
      <c r="K18" s="7">
        <f t="shared" si="3"/>
        <v>0</v>
      </c>
      <c r="L18" s="105"/>
      <c r="M18" s="105"/>
      <c r="N18" s="105"/>
      <c r="O18" s="105"/>
      <c r="P18" s="105"/>
      <c r="Q18" s="105"/>
      <c r="R18" s="105"/>
      <c r="S18" s="105"/>
      <c r="T18" s="6">
        <f t="shared" si="4"/>
        <v>0</v>
      </c>
      <c r="U18" s="6">
        <f t="shared" si="5"/>
        <v>0</v>
      </c>
      <c r="V18" s="9">
        <f t="shared" si="6"/>
        <v>0</v>
      </c>
    </row>
    <row r="19" spans="1:22" x14ac:dyDescent="0.25">
      <c r="A19" s="100"/>
      <c r="B19" s="101"/>
      <c r="C19" s="101"/>
      <c r="D19" s="102"/>
      <c r="E19" s="103">
        <f t="shared" si="1"/>
        <v>0</v>
      </c>
      <c r="F19" s="104"/>
      <c r="G19" s="104"/>
      <c r="H19" s="7">
        <f t="shared" si="9"/>
        <v>0</v>
      </c>
      <c r="I19" s="9">
        <f t="shared" si="10"/>
        <v>0</v>
      </c>
      <c r="J19" s="5">
        <f t="shared" si="2"/>
        <v>0</v>
      </c>
      <c r="K19" s="7">
        <f t="shared" si="3"/>
        <v>0</v>
      </c>
      <c r="L19" s="105"/>
      <c r="M19" s="105"/>
      <c r="N19" s="105"/>
      <c r="O19" s="105"/>
      <c r="P19" s="105"/>
      <c r="Q19" s="105"/>
      <c r="R19" s="105"/>
      <c r="S19" s="105"/>
      <c r="T19" s="6">
        <f t="shared" si="4"/>
        <v>0</v>
      </c>
      <c r="U19" s="6">
        <f t="shared" si="5"/>
        <v>0</v>
      </c>
      <c r="V19" s="9">
        <f t="shared" si="6"/>
        <v>0</v>
      </c>
    </row>
    <row r="20" spans="1:22" x14ac:dyDescent="0.25">
      <c r="A20" s="100"/>
      <c r="B20" s="101"/>
      <c r="C20" s="101"/>
      <c r="D20" s="102"/>
      <c r="E20" s="103">
        <f t="shared" si="1"/>
        <v>0</v>
      </c>
      <c r="F20" s="104"/>
      <c r="G20" s="104"/>
      <c r="H20" s="7">
        <f t="shared" si="9"/>
        <v>0</v>
      </c>
      <c r="I20" s="9">
        <f t="shared" si="10"/>
        <v>0</v>
      </c>
      <c r="J20" s="5">
        <f t="shared" si="2"/>
        <v>0</v>
      </c>
      <c r="K20" s="7">
        <f t="shared" si="3"/>
        <v>0</v>
      </c>
      <c r="L20" s="105"/>
      <c r="M20" s="105"/>
      <c r="N20" s="105"/>
      <c r="O20" s="105"/>
      <c r="P20" s="105"/>
      <c r="Q20" s="105"/>
      <c r="R20" s="105"/>
      <c r="S20" s="105"/>
      <c r="T20" s="6">
        <f t="shared" si="4"/>
        <v>0</v>
      </c>
      <c r="U20" s="6">
        <f t="shared" si="5"/>
        <v>0</v>
      </c>
      <c r="V20" s="9">
        <f t="shared" si="6"/>
        <v>0</v>
      </c>
    </row>
    <row r="21" spans="1:22" x14ac:dyDescent="0.25">
      <c r="A21" s="100"/>
      <c r="B21" s="101"/>
      <c r="C21" s="101"/>
      <c r="D21" s="102"/>
      <c r="E21" s="103">
        <f t="shared" si="1"/>
        <v>0</v>
      </c>
      <c r="F21" s="104"/>
      <c r="G21" s="104"/>
      <c r="H21" s="7">
        <f t="shared" si="9"/>
        <v>0</v>
      </c>
      <c r="I21" s="9">
        <f t="shared" si="10"/>
        <v>0</v>
      </c>
      <c r="J21" s="5">
        <f t="shared" si="2"/>
        <v>0</v>
      </c>
      <c r="K21" s="7">
        <f t="shared" si="3"/>
        <v>0</v>
      </c>
      <c r="L21" s="105"/>
      <c r="M21" s="105"/>
      <c r="N21" s="105"/>
      <c r="O21" s="105"/>
      <c r="P21" s="105"/>
      <c r="Q21" s="105"/>
      <c r="R21" s="105"/>
      <c r="S21" s="105"/>
      <c r="T21" s="6">
        <f t="shared" si="4"/>
        <v>0</v>
      </c>
      <c r="U21" s="6">
        <f t="shared" si="5"/>
        <v>0</v>
      </c>
      <c r="V21" s="9">
        <f t="shared" si="6"/>
        <v>0</v>
      </c>
    </row>
    <row r="22" spans="1:22" x14ac:dyDescent="0.25">
      <c r="A22" s="100"/>
      <c r="B22" s="101"/>
      <c r="C22" s="101"/>
      <c r="D22" s="102"/>
      <c r="E22" s="103">
        <f t="shared" si="1"/>
        <v>0</v>
      </c>
      <c r="F22" s="104"/>
      <c r="G22" s="104"/>
      <c r="H22" s="7">
        <f t="shared" si="9"/>
        <v>0</v>
      </c>
      <c r="I22" s="9">
        <f t="shared" si="10"/>
        <v>0</v>
      </c>
      <c r="J22" s="5">
        <f t="shared" si="2"/>
        <v>0</v>
      </c>
      <c r="K22" s="7">
        <f t="shared" si="3"/>
        <v>0</v>
      </c>
      <c r="L22" s="105"/>
      <c r="M22" s="105"/>
      <c r="N22" s="105"/>
      <c r="O22" s="105"/>
      <c r="P22" s="105"/>
      <c r="Q22" s="105"/>
      <c r="R22" s="105"/>
      <c r="S22" s="105"/>
      <c r="T22" s="6">
        <f t="shared" si="4"/>
        <v>0</v>
      </c>
      <c r="U22" s="6">
        <f t="shared" si="5"/>
        <v>0</v>
      </c>
      <c r="V22" s="9">
        <f t="shared" si="6"/>
        <v>0</v>
      </c>
    </row>
    <row r="23" spans="1:22" x14ac:dyDescent="0.25">
      <c r="A23" s="100"/>
      <c r="B23" s="101"/>
      <c r="C23" s="101"/>
      <c r="D23" s="102"/>
      <c r="E23" s="103">
        <f t="shared" si="1"/>
        <v>0</v>
      </c>
      <c r="F23" s="104"/>
      <c r="G23" s="104"/>
      <c r="H23" s="7">
        <f t="shared" si="9"/>
        <v>0</v>
      </c>
      <c r="I23" s="9">
        <f t="shared" si="10"/>
        <v>0</v>
      </c>
      <c r="J23" s="5">
        <f t="shared" si="2"/>
        <v>0</v>
      </c>
      <c r="K23" s="7">
        <f t="shared" si="3"/>
        <v>0</v>
      </c>
      <c r="L23" s="105"/>
      <c r="M23" s="105"/>
      <c r="N23" s="105"/>
      <c r="O23" s="105"/>
      <c r="P23" s="105"/>
      <c r="Q23" s="105"/>
      <c r="R23" s="105"/>
      <c r="S23" s="105"/>
      <c r="T23" s="6">
        <f t="shared" si="4"/>
        <v>0</v>
      </c>
      <c r="U23" s="6">
        <f t="shared" si="5"/>
        <v>0</v>
      </c>
      <c r="V23" s="9">
        <f t="shared" si="6"/>
        <v>0</v>
      </c>
    </row>
    <row r="24" spans="1:22" x14ac:dyDescent="0.25">
      <c r="A24" s="100"/>
      <c r="B24" s="101"/>
      <c r="C24" s="101"/>
      <c r="D24" s="102"/>
      <c r="E24" s="103">
        <f t="shared" si="1"/>
        <v>0</v>
      </c>
      <c r="F24" s="104"/>
      <c r="G24" s="104"/>
      <c r="H24" s="7">
        <f t="shared" si="9"/>
        <v>0</v>
      </c>
      <c r="I24" s="9">
        <f t="shared" si="10"/>
        <v>0</v>
      </c>
      <c r="J24" s="5">
        <f t="shared" si="2"/>
        <v>0</v>
      </c>
      <c r="K24" s="7">
        <f t="shared" si="3"/>
        <v>0</v>
      </c>
      <c r="L24" s="105"/>
      <c r="M24" s="105"/>
      <c r="N24" s="105"/>
      <c r="O24" s="105"/>
      <c r="P24" s="105"/>
      <c r="Q24" s="105"/>
      <c r="R24" s="105"/>
      <c r="S24" s="105"/>
      <c r="T24" s="6">
        <f t="shared" si="4"/>
        <v>0</v>
      </c>
      <c r="U24" s="6">
        <f t="shared" si="5"/>
        <v>0</v>
      </c>
      <c r="V24" s="9">
        <f t="shared" si="6"/>
        <v>0</v>
      </c>
    </row>
    <row r="25" spans="1:22" x14ac:dyDescent="0.25">
      <c r="A25" s="100"/>
      <c r="B25" s="101"/>
      <c r="C25" s="101"/>
      <c r="D25" s="102"/>
      <c r="E25" s="103">
        <f t="shared" si="1"/>
        <v>0</v>
      </c>
      <c r="F25" s="104"/>
      <c r="G25" s="104"/>
      <c r="H25" s="7">
        <f t="shared" si="9"/>
        <v>0</v>
      </c>
      <c r="I25" s="9">
        <f t="shared" si="10"/>
        <v>0</v>
      </c>
      <c r="J25" s="5">
        <f t="shared" si="2"/>
        <v>0</v>
      </c>
      <c r="K25" s="7">
        <f t="shared" si="3"/>
        <v>0</v>
      </c>
      <c r="L25" s="105"/>
      <c r="M25" s="105"/>
      <c r="N25" s="105"/>
      <c r="O25" s="105"/>
      <c r="P25" s="105"/>
      <c r="Q25" s="105"/>
      <c r="R25" s="105"/>
      <c r="S25" s="105"/>
      <c r="T25" s="6">
        <f t="shared" si="4"/>
        <v>0</v>
      </c>
      <c r="U25" s="6">
        <f t="shared" si="5"/>
        <v>0</v>
      </c>
      <c r="V25" s="9">
        <f t="shared" si="6"/>
        <v>0</v>
      </c>
    </row>
    <row r="26" spans="1:22" x14ac:dyDescent="0.25">
      <c r="A26" s="100"/>
      <c r="B26" s="101"/>
      <c r="C26" s="101"/>
      <c r="D26" s="102"/>
      <c r="E26" s="103">
        <f t="shared" si="1"/>
        <v>0</v>
      </c>
      <c r="F26" s="104"/>
      <c r="G26" s="104"/>
      <c r="H26" s="7">
        <f t="shared" si="9"/>
        <v>0</v>
      </c>
      <c r="I26" s="9">
        <f t="shared" si="10"/>
        <v>0</v>
      </c>
      <c r="J26" s="5">
        <f t="shared" si="2"/>
        <v>0</v>
      </c>
      <c r="K26" s="7">
        <f t="shared" si="3"/>
        <v>0</v>
      </c>
      <c r="L26" s="105"/>
      <c r="M26" s="105"/>
      <c r="N26" s="105"/>
      <c r="O26" s="105"/>
      <c r="P26" s="105"/>
      <c r="Q26" s="105"/>
      <c r="R26" s="105"/>
      <c r="S26" s="105"/>
      <c r="T26" s="6">
        <f t="shared" si="4"/>
        <v>0</v>
      </c>
      <c r="U26" s="6">
        <f t="shared" si="5"/>
        <v>0</v>
      </c>
      <c r="V26" s="9">
        <f t="shared" si="6"/>
        <v>0</v>
      </c>
    </row>
    <row r="27" spans="1:22" x14ac:dyDescent="0.25">
      <c r="A27" s="100"/>
      <c r="B27" s="101"/>
      <c r="C27" s="101"/>
      <c r="D27" s="102"/>
      <c r="E27" s="103">
        <f t="shared" si="1"/>
        <v>0</v>
      </c>
      <c r="F27" s="104"/>
      <c r="G27" s="104"/>
      <c r="H27" s="7">
        <f t="shared" si="9"/>
        <v>0</v>
      </c>
      <c r="I27" s="9">
        <f t="shared" si="10"/>
        <v>0</v>
      </c>
      <c r="J27" s="5">
        <f t="shared" si="2"/>
        <v>0</v>
      </c>
      <c r="K27" s="7">
        <f t="shared" si="3"/>
        <v>0</v>
      </c>
      <c r="L27" s="105"/>
      <c r="M27" s="105"/>
      <c r="N27" s="105"/>
      <c r="O27" s="105"/>
      <c r="P27" s="105"/>
      <c r="Q27" s="105"/>
      <c r="R27" s="105"/>
      <c r="S27" s="105"/>
      <c r="T27" s="6">
        <f t="shared" si="4"/>
        <v>0</v>
      </c>
      <c r="U27" s="6">
        <f t="shared" si="5"/>
        <v>0</v>
      </c>
      <c r="V27" s="9">
        <f t="shared" si="6"/>
        <v>0</v>
      </c>
    </row>
    <row r="28" spans="1:22" x14ac:dyDescent="0.25">
      <c r="A28" s="100"/>
      <c r="B28" s="101"/>
      <c r="C28" s="101"/>
      <c r="D28" s="102"/>
      <c r="E28" s="103">
        <f t="shared" si="1"/>
        <v>0</v>
      </c>
      <c r="F28" s="104"/>
      <c r="G28" s="104"/>
      <c r="H28" s="7">
        <f t="shared" si="9"/>
        <v>0</v>
      </c>
      <c r="I28" s="9">
        <f t="shared" si="10"/>
        <v>0</v>
      </c>
      <c r="J28" s="5">
        <f t="shared" si="2"/>
        <v>0</v>
      </c>
      <c r="K28" s="7">
        <f t="shared" si="3"/>
        <v>0</v>
      </c>
      <c r="L28" s="105"/>
      <c r="M28" s="105"/>
      <c r="N28" s="105"/>
      <c r="O28" s="105"/>
      <c r="P28" s="105"/>
      <c r="Q28" s="105"/>
      <c r="R28" s="105"/>
      <c r="S28" s="105"/>
      <c r="T28" s="6">
        <f t="shared" si="4"/>
        <v>0</v>
      </c>
      <c r="U28" s="6">
        <f t="shared" si="5"/>
        <v>0</v>
      </c>
      <c r="V28" s="9">
        <f t="shared" si="6"/>
        <v>0</v>
      </c>
    </row>
    <row r="29" spans="1:22" x14ac:dyDescent="0.25">
      <c r="A29" s="100"/>
      <c r="B29" s="101"/>
      <c r="C29" s="101"/>
      <c r="D29" s="102"/>
      <c r="E29" s="103">
        <f t="shared" si="1"/>
        <v>0</v>
      </c>
      <c r="F29" s="104"/>
      <c r="G29" s="104"/>
      <c r="H29" s="7">
        <f t="shared" si="9"/>
        <v>0</v>
      </c>
      <c r="I29" s="9">
        <f t="shared" si="10"/>
        <v>0</v>
      </c>
      <c r="J29" s="5">
        <f t="shared" si="2"/>
        <v>0</v>
      </c>
      <c r="K29" s="7">
        <f t="shared" si="3"/>
        <v>0</v>
      </c>
      <c r="L29" s="105"/>
      <c r="M29" s="105"/>
      <c r="N29" s="105"/>
      <c r="O29" s="105"/>
      <c r="P29" s="105"/>
      <c r="Q29" s="105"/>
      <c r="R29" s="105"/>
      <c r="S29" s="105"/>
      <c r="T29" s="6">
        <f t="shared" si="4"/>
        <v>0</v>
      </c>
      <c r="U29" s="6">
        <f t="shared" si="5"/>
        <v>0</v>
      </c>
      <c r="V29" s="9">
        <f t="shared" si="6"/>
        <v>0</v>
      </c>
    </row>
    <row r="30" spans="1:22" x14ac:dyDescent="0.25">
      <c r="A30" s="100"/>
      <c r="B30" s="101"/>
      <c r="C30" s="101"/>
      <c r="D30" s="102"/>
      <c r="E30" s="103">
        <f t="shared" si="1"/>
        <v>0</v>
      </c>
      <c r="F30" s="104"/>
      <c r="G30" s="104"/>
      <c r="H30" s="7">
        <f t="shared" si="9"/>
        <v>0</v>
      </c>
      <c r="I30" s="9">
        <f t="shared" si="10"/>
        <v>0</v>
      </c>
      <c r="J30" s="5">
        <f t="shared" si="2"/>
        <v>0</v>
      </c>
      <c r="K30" s="7">
        <f t="shared" si="3"/>
        <v>0</v>
      </c>
      <c r="L30" s="105"/>
      <c r="M30" s="105"/>
      <c r="N30" s="105"/>
      <c r="O30" s="105"/>
      <c r="P30" s="105"/>
      <c r="Q30" s="105"/>
      <c r="R30" s="105"/>
      <c r="S30" s="105"/>
      <c r="T30" s="6">
        <f t="shared" si="4"/>
        <v>0</v>
      </c>
      <c r="U30" s="6">
        <f t="shared" si="5"/>
        <v>0</v>
      </c>
      <c r="V30" s="9">
        <f t="shared" si="6"/>
        <v>0</v>
      </c>
    </row>
    <row r="31" spans="1:22" x14ac:dyDescent="0.25">
      <c r="A31" s="100"/>
      <c r="B31" s="101"/>
      <c r="C31" s="101"/>
      <c r="D31" s="102"/>
      <c r="E31" s="103">
        <f t="shared" si="1"/>
        <v>0</v>
      </c>
      <c r="F31" s="104"/>
      <c r="G31" s="104"/>
      <c r="H31" s="7">
        <f t="shared" si="9"/>
        <v>0</v>
      </c>
      <c r="I31" s="9">
        <f t="shared" si="10"/>
        <v>0</v>
      </c>
      <c r="J31" s="5">
        <f t="shared" si="2"/>
        <v>0</v>
      </c>
      <c r="K31" s="7">
        <f t="shared" si="3"/>
        <v>0</v>
      </c>
      <c r="L31" s="105"/>
      <c r="M31" s="105"/>
      <c r="N31" s="105"/>
      <c r="O31" s="105"/>
      <c r="P31" s="105"/>
      <c r="Q31" s="105"/>
      <c r="R31" s="105"/>
      <c r="S31" s="105"/>
      <c r="T31" s="6">
        <f t="shared" si="4"/>
        <v>0</v>
      </c>
      <c r="U31" s="6">
        <f t="shared" si="5"/>
        <v>0</v>
      </c>
      <c r="V31" s="9">
        <f t="shared" si="6"/>
        <v>0</v>
      </c>
    </row>
    <row r="32" spans="1:22" x14ac:dyDescent="0.25">
      <c r="A32" s="100"/>
      <c r="B32" s="101"/>
      <c r="C32" s="101"/>
      <c r="D32" s="102"/>
      <c r="E32" s="103">
        <f t="shared" si="1"/>
        <v>0</v>
      </c>
      <c r="F32" s="104"/>
      <c r="G32" s="104"/>
      <c r="H32" s="7">
        <f t="shared" si="9"/>
        <v>0</v>
      </c>
      <c r="I32" s="9">
        <f t="shared" si="10"/>
        <v>0</v>
      </c>
      <c r="J32" s="5">
        <f t="shared" si="2"/>
        <v>0</v>
      </c>
      <c r="K32" s="7">
        <f t="shared" si="3"/>
        <v>0</v>
      </c>
      <c r="L32" s="105"/>
      <c r="M32" s="105"/>
      <c r="N32" s="105"/>
      <c r="O32" s="105"/>
      <c r="P32" s="105"/>
      <c r="Q32" s="105"/>
      <c r="R32" s="105"/>
      <c r="S32" s="105"/>
      <c r="T32" s="6">
        <f t="shared" si="4"/>
        <v>0</v>
      </c>
      <c r="U32" s="6">
        <f t="shared" si="5"/>
        <v>0</v>
      </c>
      <c r="V32" s="9">
        <f t="shared" si="6"/>
        <v>0</v>
      </c>
    </row>
    <row r="33" spans="1:22" x14ac:dyDescent="0.25">
      <c r="A33" s="100"/>
      <c r="B33" s="101"/>
      <c r="C33" s="101"/>
      <c r="D33" s="102"/>
      <c r="E33" s="103">
        <f t="shared" si="1"/>
        <v>0</v>
      </c>
      <c r="F33" s="104"/>
      <c r="G33" s="104"/>
      <c r="H33" s="7">
        <f t="shared" si="9"/>
        <v>0</v>
      </c>
      <c r="I33" s="9">
        <f t="shared" si="10"/>
        <v>0</v>
      </c>
      <c r="J33" s="5">
        <f t="shared" si="2"/>
        <v>0</v>
      </c>
      <c r="K33" s="7">
        <f t="shared" si="3"/>
        <v>0</v>
      </c>
      <c r="L33" s="105"/>
      <c r="M33" s="105"/>
      <c r="N33" s="105"/>
      <c r="O33" s="105"/>
      <c r="P33" s="105"/>
      <c r="Q33" s="105"/>
      <c r="R33" s="105"/>
      <c r="S33" s="105"/>
      <c r="T33" s="6">
        <f t="shared" si="4"/>
        <v>0</v>
      </c>
      <c r="U33" s="6">
        <f t="shared" si="5"/>
        <v>0</v>
      </c>
      <c r="V33" s="9">
        <f t="shared" si="6"/>
        <v>0</v>
      </c>
    </row>
    <row r="34" spans="1:22" x14ac:dyDescent="0.25">
      <c r="A34" s="100"/>
      <c r="B34" s="101"/>
      <c r="C34" s="101"/>
      <c r="D34" s="102"/>
      <c r="E34" s="103">
        <f t="shared" si="1"/>
        <v>0</v>
      </c>
      <c r="F34" s="104"/>
      <c r="G34" s="104"/>
      <c r="H34" s="7">
        <f t="shared" si="9"/>
        <v>0</v>
      </c>
      <c r="I34" s="9">
        <f t="shared" si="10"/>
        <v>0</v>
      </c>
      <c r="J34" s="5">
        <f t="shared" si="2"/>
        <v>0</v>
      </c>
      <c r="K34" s="7">
        <f t="shared" si="3"/>
        <v>0</v>
      </c>
      <c r="L34" s="105"/>
      <c r="M34" s="105"/>
      <c r="N34" s="105"/>
      <c r="O34" s="105"/>
      <c r="P34" s="105"/>
      <c r="Q34" s="105"/>
      <c r="R34" s="105"/>
      <c r="S34" s="105"/>
      <c r="T34" s="6">
        <f t="shared" si="4"/>
        <v>0</v>
      </c>
      <c r="U34" s="6">
        <f t="shared" si="5"/>
        <v>0</v>
      </c>
      <c r="V34" s="9">
        <f t="shared" si="6"/>
        <v>0</v>
      </c>
    </row>
    <row r="35" spans="1:22" x14ac:dyDescent="0.25">
      <c r="A35" s="100"/>
      <c r="B35" s="101"/>
      <c r="C35" s="101"/>
      <c r="D35" s="102"/>
      <c r="E35" s="103">
        <f t="shared" si="1"/>
        <v>0</v>
      </c>
      <c r="F35" s="104"/>
      <c r="G35" s="104"/>
      <c r="H35" s="7">
        <f t="shared" si="9"/>
        <v>0</v>
      </c>
      <c r="I35" s="9">
        <f t="shared" si="10"/>
        <v>0</v>
      </c>
      <c r="J35" s="5">
        <f t="shared" si="2"/>
        <v>0</v>
      </c>
      <c r="K35" s="7">
        <f t="shared" si="3"/>
        <v>0</v>
      </c>
      <c r="L35" s="105"/>
      <c r="M35" s="105"/>
      <c r="N35" s="105"/>
      <c r="O35" s="105"/>
      <c r="P35" s="105"/>
      <c r="Q35" s="105"/>
      <c r="R35" s="105"/>
      <c r="S35" s="105"/>
      <c r="T35" s="6">
        <f t="shared" si="4"/>
        <v>0</v>
      </c>
      <c r="U35" s="6">
        <f t="shared" si="5"/>
        <v>0</v>
      </c>
      <c r="V35" s="9">
        <f t="shared" si="6"/>
        <v>0</v>
      </c>
    </row>
    <row r="36" spans="1:22" x14ac:dyDescent="0.25">
      <c r="A36" s="100"/>
      <c r="B36" s="101"/>
      <c r="C36" s="101"/>
      <c r="D36" s="102"/>
      <c r="E36" s="103">
        <f t="shared" si="1"/>
        <v>0</v>
      </c>
      <c r="F36" s="104"/>
      <c r="G36" s="104"/>
      <c r="H36" s="7">
        <f t="shared" si="9"/>
        <v>0</v>
      </c>
      <c r="I36" s="9">
        <f t="shared" si="10"/>
        <v>0</v>
      </c>
      <c r="J36" s="5">
        <f t="shared" si="2"/>
        <v>0</v>
      </c>
      <c r="K36" s="7">
        <f t="shared" si="3"/>
        <v>0</v>
      </c>
      <c r="L36" s="105"/>
      <c r="M36" s="105"/>
      <c r="N36" s="105"/>
      <c r="O36" s="105"/>
      <c r="P36" s="105"/>
      <c r="Q36" s="105"/>
      <c r="R36" s="105"/>
      <c r="S36" s="105"/>
      <c r="T36" s="6">
        <f t="shared" si="4"/>
        <v>0</v>
      </c>
      <c r="U36" s="6">
        <f t="shared" si="5"/>
        <v>0</v>
      </c>
      <c r="V36" s="9">
        <f t="shared" si="6"/>
        <v>0</v>
      </c>
    </row>
    <row r="37" spans="1:22" x14ac:dyDescent="0.25">
      <c r="A37" s="100"/>
      <c r="B37" s="101"/>
      <c r="C37" s="101"/>
      <c r="D37" s="102"/>
      <c r="E37" s="103">
        <f t="shared" si="1"/>
        <v>0</v>
      </c>
      <c r="F37" s="104"/>
      <c r="G37" s="104"/>
      <c r="H37" s="7">
        <f t="shared" si="9"/>
        <v>0</v>
      </c>
      <c r="I37" s="9">
        <f t="shared" si="10"/>
        <v>0</v>
      </c>
      <c r="J37" s="5">
        <f t="shared" si="2"/>
        <v>0</v>
      </c>
      <c r="K37" s="7">
        <f t="shared" si="3"/>
        <v>0</v>
      </c>
      <c r="L37" s="105"/>
      <c r="M37" s="105"/>
      <c r="N37" s="105"/>
      <c r="O37" s="105"/>
      <c r="P37" s="105"/>
      <c r="Q37" s="105"/>
      <c r="R37" s="105"/>
      <c r="S37" s="105"/>
      <c r="T37" s="6">
        <f t="shared" si="4"/>
        <v>0</v>
      </c>
      <c r="U37" s="6">
        <f t="shared" si="5"/>
        <v>0</v>
      </c>
      <c r="V37" s="9">
        <f t="shared" si="6"/>
        <v>0</v>
      </c>
    </row>
    <row r="38" spans="1:22" x14ac:dyDescent="0.25">
      <c r="A38" s="100"/>
      <c r="B38" s="101"/>
      <c r="C38" s="101"/>
      <c r="D38" s="102"/>
      <c r="E38" s="103">
        <f t="shared" si="1"/>
        <v>0</v>
      </c>
      <c r="F38" s="104"/>
      <c r="G38" s="104"/>
      <c r="H38" s="7">
        <f t="shared" si="9"/>
        <v>0</v>
      </c>
      <c r="I38" s="9">
        <f t="shared" si="10"/>
        <v>0</v>
      </c>
      <c r="J38" s="5">
        <f t="shared" si="2"/>
        <v>0</v>
      </c>
      <c r="K38" s="7">
        <f t="shared" si="3"/>
        <v>0</v>
      </c>
      <c r="L38" s="105"/>
      <c r="M38" s="105"/>
      <c r="N38" s="105"/>
      <c r="O38" s="105"/>
      <c r="P38" s="105"/>
      <c r="Q38" s="105"/>
      <c r="R38" s="105"/>
      <c r="S38" s="105"/>
      <c r="T38" s="6">
        <f t="shared" si="4"/>
        <v>0</v>
      </c>
      <c r="U38" s="6">
        <f t="shared" si="5"/>
        <v>0</v>
      </c>
      <c r="V38" s="9">
        <f t="shared" si="6"/>
        <v>0</v>
      </c>
    </row>
    <row r="39" spans="1:22" x14ac:dyDescent="0.25">
      <c r="A39" s="100"/>
      <c r="B39" s="101"/>
      <c r="C39" s="101"/>
      <c r="D39" s="102"/>
      <c r="E39" s="103">
        <f t="shared" si="1"/>
        <v>0</v>
      </c>
      <c r="F39" s="104"/>
      <c r="G39" s="104"/>
      <c r="H39" s="7">
        <f t="shared" si="9"/>
        <v>0</v>
      </c>
      <c r="I39" s="9">
        <f t="shared" si="10"/>
        <v>0</v>
      </c>
      <c r="J39" s="5">
        <f t="shared" si="2"/>
        <v>0</v>
      </c>
      <c r="K39" s="7">
        <f t="shared" si="3"/>
        <v>0</v>
      </c>
      <c r="L39" s="105"/>
      <c r="M39" s="105"/>
      <c r="N39" s="105"/>
      <c r="O39" s="105"/>
      <c r="P39" s="105"/>
      <c r="Q39" s="105"/>
      <c r="R39" s="105"/>
      <c r="S39" s="105"/>
      <c r="T39" s="6">
        <f t="shared" si="4"/>
        <v>0</v>
      </c>
      <c r="U39" s="6">
        <f t="shared" si="5"/>
        <v>0</v>
      </c>
      <c r="V39" s="9">
        <f t="shared" si="6"/>
        <v>0</v>
      </c>
    </row>
    <row r="40" spans="1:22" x14ac:dyDescent="0.25">
      <c r="A40" s="100"/>
      <c r="B40" s="101"/>
      <c r="C40" s="101"/>
      <c r="D40" s="102"/>
      <c r="E40" s="103">
        <f t="shared" ref="E40:E71" si="11">D40*4</f>
        <v>0</v>
      </c>
      <c r="F40" s="104"/>
      <c r="G40" s="104"/>
      <c r="H40" s="7">
        <f t="shared" si="9"/>
        <v>0</v>
      </c>
      <c r="I40" s="9">
        <f t="shared" si="10"/>
        <v>0</v>
      </c>
      <c r="J40" s="5">
        <f t="shared" ref="J40:J71" si="12">IF(K40&lt;H40,1,0)</f>
        <v>0</v>
      </c>
      <c r="K40" s="7">
        <f t="shared" ref="K40:K71" si="13">IFERROR(AVERAGE(L40:S40),0)</f>
        <v>0</v>
      </c>
      <c r="L40" s="105"/>
      <c r="M40" s="105"/>
      <c r="N40" s="105"/>
      <c r="O40" s="105"/>
      <c r="P40" s="105"/>
      <c r="Q40" s="105"/>
      <c r="R40" s="105"/>
      <c r="S40" s="105"/>
      <c r="T40" s="6">
        <f t="shared" si="4"/>
        <v>0</v>
      </c>
      <c r="U40" s="6">
        <f t="shared" si="5"/>
        <v>0</v>
      </c>
      <c r="V40" s="9">
        <f t="shared" si="6"/>
        <v>0</v>
      </c>
    </row>
    <row r="41" spans="1:22" x14ac:dyDescent="0.25">
      <c r="A41" s="100"/>
      <c r="B41" s="101"/>
      <c r="C41" s="101"/>
      <c r="D41" s="102"/>
      <c r="E41" s="103">
        <f t="shared" si="11"/>
        <v>0</v>
      </c>
      <c r="F41" s="104"/>
      <c r="G41" s="104"/>
      <c r="H41" s="7">
        <f t="shared" si="9"/>
        <v>0</v>
      </c>
      <c r="I41" s="9">
        <f t="shared" si="10"/>
        <v>0</v>
      </c>
      <c r="J41" s="5">
        <f t="shared" si="12"/>
        <v>0</v>
      </c>
      <c r="K41" s="7">
        <f t="shared" si="13"/>
        <v>0</v>
      </c>
      <c r="L41" s="105"/>
      <c r="M41" s="105"/>
      <c r="N41" s="105"/>
      <c r="O41" s="105"/>
      <c r="P41" s="105"/>
      <c r="Q41" s="105"/>
      <c r="R41" s="105"/>
      <c r="S41" s="105"/>
      <c r="T41" s="6">
        <f t="shared" si="4"/>
        <v>0</v>
      </c>
      <c r="U41" s="6">
        <f t="shared" si="5"/>
        <v>0</v>
      </c>
      <c r="V41" s="9">
        <f t="shared" si="6"/>
        <v>0</v>
      </c>
    </row>
    <row r="42" spans="1:22" x14ac:dyDescent="0.25">
      <c r="A42" s="100"/>
      <c r="B42" s="101"/>
      <c r="C42" s="101"/>
      <c r="D42" s="102"/>
      <c r="E42" s="103">
        <f t="shared" si="11"/>
        <v>0</v>
      </c>
      <c r="F42" s="104"/>
      <c r="G42" s="104"/>
      <c r="H42" s="7">
        <f t="shared" si="9"/>
        <v>0</v>
      </c>
      <c r="I42" s="9">
        <f t="shared" si="10"/>
        <v>0</v>
      </c>
      <c r="J42" s="5">
        <f t="shared" si="12"/>
        <v>0</v>
      </c>
      <c r="K42" s="7">
        <f t="shared" si="13"/>
        <v>0</v>
      </c>
      <c r="L42" s="105"/>
      <c r="M42" s="105"/>
      <c r="N42" s="105"/>
      <c r="O42" s="105"/>
      <c r="P42" s="105"/>
      <c r="Q42" s="105"/>
      <c r="R42" s="105"/>
      <c r="S42" s="105"/>
      <c r="T42" s="6">
        <f t="shared" si="4"/>
        <v>0</v>
      </c>
      <c r="U42" s="6">
        <f t="shared" si="5"/>
        <v>0</v>
      </c>
      <c r="V42" s="9">
        <f t="shared" si="6"/>
        <v>0</v>
      </c>
    </row>
    <row r="43" spans="1:22" x14ac:dyDescent="0.25">
      <c r="A43" s="100"/>
      <c r="B43" s="101"/>
      <c r="C43" s="101"/>
      <c r="D43" s="102"/>
      <c r="E43" s="103">
        <f t="shared" si="11"/>
        <v>0</v>
      </c>
      <c r="F43" s="104"/>
      <c r="G43" s="104"/>
      <c r="H43" s="7">
        <f t="shared" si="9"/>
        <v>0</v>
      </c>
      <c r="I43" s="9">
        <f t="shared" si="10"/>
        <v>0</v>
      </c>
      <c r="J43" s="5">
        <f t="shared" si="12"/>
        <v>0</v>
      </c>
      <c r="K43" s="7">
        <f t="shared" si="13"/>
        <v>0</v>
      </c>
      <c r="L43" s="105"/>
      <c r="M43" s="105"/>
      <c r="N43" s="105"/>
      <c r="O43" s="105"/>
      <c r="P43" s="105"/>
      <c r="Q43" s="105"/>
      <c r="R43" s="105"/>
      <c r="S43" s="105"/>
      <c r="T43" s="6">
        <f t="shared" si="4"/>
        <v>0</v>
      </c>
      <c r="U43" s="6">
        <f t="shared" si="5"/>
        <v>0</v>
      </c>
      <c r="V43" s="9">
        <f t="shared" si="6"/>
        <v>0</v>
      </c>
    </row>
    <row r="44" spans="1:22" x14ac:dyDescent="0.25">
      <c r="A44" s="100"/>
      <c r="B44" s="101"/>
      <c r="C44" s="101"/>
      <c r="D44" s="102"/>
      <c r="E44" s="103">
        <f t="shared" si="11"/>
        <v>0</v>
      </c>
      <c r="F44" s="104"/>
      <c r="G44" s="104"/>
      <c r="H44" s="7">
        <f t="shared" si="9"/>
        <v>0</v>
      </c>
      <c r="I44" s="9">
        <f t="shared" si="10"/>
        <v>0</v>
      </c>
      <c r="J44" s="5">
        <f t="shared" si="12"/>
        <v>0</v>
      </c>
      <c r="K44" s="7">
        <f t="shared" si="13"/>
        <v>0</v>
      </c>
      <c r="L44" s="105"/>
      <c r="M44" s="105"/>
      <c r="N44" s="105"/>
      <c r="O44" s="105"/>
      <c r="P44" s="105"/>
      <c r="Q44" s="105"/>
      <c r="R44" s="105"/>
      <c r="S44" s="105"/>
      <c r="T44" s="6">
        <f t="shared" si="4"/>
        <v>0</v>
      </c>
      <c r="U44" s="6">
        <f t="shared" si="5"/>
        <v>0</v>
      </c>
      <c r="V44" s="9">
        <f t="shared" si="6"/>
        <v>0</v>
      </c>
    </row>
    <row r="45" spans="1:22" x14ac:dyDescent="0.25">
      <c r="A45" s="100"/>
      <c r="B45" s="101"/>
      <c r="C45" s="101"/>
      <c r="D45" s="102"/>
      <c r="E45" s="103">
        <f t="shared" si="11"/>
        <v>0</v>
      </c>
      <c r="F45" s="104"/>
      <c r="G45" s="104"/>
      <c r="H45" s="7">
        <f t="shared" si="9"/>
        <v>0</v>
      </c>
      <c r="I45" s="9">
        <f t="shared" si="10"/>
        <v>0</v>
      </c>
      <c r="J45" s="5">
        <f t="shared" si="12"/>
        <v>0</v>
      </c>
      <c r="K45" s="7">
        <f t="shared" si="13"/>
        <v>0</v>
      </c>
      <c r="L45" s="105"/>
      <c r="M45" s="105"/>
      <c r="N45" s="105"/>
      <c r="O45" s="105"/>
      <c r="P45" s="105"/>
      <c r="Q45" s="105"/>
      <c r="R45" s="105"/>
      <c r="S45" s="105"/>
      <c r="T45" s="6">
        <f t="shared" si="4"/>
        <v>0</v>
      </c>
      <c r="U45" s="6">
        <f t="shared" si="5"/>
        <v>0</v>
      </c>
      <c r="V45" s="9">
        <f t="shared" si="6"/>
        <v>0</v>
      </c>
    </row>
    <row r="46" spans="1:22" x14ac:dyDescent="0.25">
      <c r="A46" s="100"/>
      <c r="B46" s="101"/>
      <c r="C46" s="101"/>
      <c r="D46" s="102"/>
      <c r="E46" s="103">
        <f t="shared" si="11"/>
        <v>0</v>
      </c>
      <c r="F46" s="104"/>
      <c r="G46" s="104"/>
      <c r="H46" s="7">
        <f t="shared" si="9"/>
        <v>0</v>
      </c>
      <c r="I46" s="9">
        <f t="shared" si="10"/>
        <v>0</v>
      </c>
      <c r="J46" s="5">
        <f t="shared" si="12"/>
        <v>0</v>
      </c>
      <c r="K46" s="7">
        <f t="shared" si="13"/>
        <v>0</v>
      </c>
      <c r="L46" s="105"/>
      <c r="M46" s="105"/>
      <c r="N46" s="105"/>
      <c r="O46" s="105"/>
      <c r="P46" s="105"/>
      <c r="Q46" s="105"/>
      <c r="R46" s="105"/>
      <c r="S46" s="105"/>
      <c r="T46" s="6">
        <f t="shared" si="4"/>
        <v>0</v>
      </c>
      <c r="U46" s="6">
        <f t="shared" si="5"/>
        <v>0</v>
      </c>
      <c r="V46" s="9">
        <f t="shared" si="6"/>
        <v>0</v>
      </c>
    </row>
    <row r="47" spans="1:22" x14ac:dyDescent="0.25">
      <c r="A47" s="100"/>
      <c r="B47" s="101"/>
      <c r="C47" s="101"/>
      <c r="D47" s="102"/>
      <c r="E47" s="103">
        <f t="shared" si="11"/>
        <v>0</v>
      </c>
      <c r="F47" s="104"/>
      <c r="G47" s="104"/>
      <c r="H47" s="7">
        <f t="shared" si="9"/>
        <v>0</v>
      </c>
      <c r="I47" s="9">
        <f t="shared" si="10"/>
        <v>0</v>
      </c>
      <c r="J47" s="5">
        <f t="shared" si="12"/>
        <v>0</v>
      </c>
      <c r="K47" s="7">
        <f t="shared" si="13"/>
        <v>0</v>
      </c>
      <c r="L47" s="105"/>
      <c r="M47" s="105"/>
      <c r="N47" s="105"/>
      <c r="O47" s="105"/>
      <c r="P47" s="105"/>
      <c r="Q47" s="105"/>
      <c r="R47" s="105"/>
      <c r="S47" s="105"/>
      <c r="T47" s="6">
        <f t="shared" si="4"/>
        <v>0</v>
      </c>
      <c r="U47" s="6">
        <f t="shared" si="5"/>
        <v>0</v>
      </c>
      <c r="V47" s="9">
        <f t="shared" si="6"/>
        <v>0</v>
      </c>
    </row>
    <row r="48" spans="1:22" x14ac:dyDescent="0.25">
      <c r="A48" s="100"/>
      <c r="B48" s="101"/>
      <c r="C48" s="101"/>
      <c r="D48" s="102"/>
      <c r="E48" s="103">
        <f t="shared" si="11"/>
        <v>0</v>
      </c>
      <c r="F48" s="104"/>
      <c r="G48" s="104"/>
      <c r="H48" s="7">
        <f t="shared" si="9"/>
        <v>0</v>
      </c>
      <c r="I48" s="9">
        <f t="shared" si="10"/>
        <v>0</v>
      </c>
      <c r="J48" s="5">
        <f t="shared" si="12"/>
        <v>0</v>
      </c>
      <c r="K48" s="7">
        <f t="shared" si="13"/>
        <v>0</v>
      </c>
      <c r="L48" s="105"/>
      <c r="M48" s="105"/>
      <c r="N48" s="105"/>
      <c r="O48" s="105"/>
      <c r="P48" s="105"/>
      <c r="Q48" s="105"/>
      <c r="R48" s="105"/>
      <c r="S48" s="105"/>
      <c r="T48" s="6">
        <f t="shared" si="4"/>
        <v>0</v>
      </c>
      <c r="U48" s="6">
        <f t="shared" si="5"/>
        <v>0</v>
      </c>
      <c r="V48" s="9">
        <f t="shared" si="6"/>
        <v>0</v>
      </c>
    </row>
    <row r="49" spans="1:22" x14ac:dyDescent="0.25">
      <c r="A49" s="100"/>
      <c r="B49" s="101"/>
      <c r="C49" s="101"/>
      <c r="D49" s="102"/>
      <c r="E49" s="103">
        <f t="shared" si="11"/>
        <v>0</v>
      </c>
      <c r="F49" s="104"/>
      <c r="G49" s="104"/>
      <c r="H49" s="7">
        <f t="shared" si="9"/>
        <v>0</v>
      </c>
      <c r="I49" s="9">
        <f t="shared" si="10"/>
        <v>0</v>
      </c>
      <c r="J49" s="5">
        <f t="shared" si="12"/>
        <v>0</v>
      </c>
      <c r="K49" s="7">
        <f t="shared" si="13"/>
        <v>0</v>
      </c>
      <c r="L49" s="105"/>
      <c r="M49" s="105"/>
      <c r="N49" s="105"/>
      <c r="O49" s="105"/>
      <c r="P49" s="105"/>
      <c r="Q49" s="105"/>
      <c r="R49" s="105"/>
      <c r="S49" s="105"/>
      <c r="T49" s="6">
        <f t="shared" si="4"/>
        <v>0</v>
      </c>
      <c r="U49" s="6">
        <f t="shared" si="5"/>
        <v>0</v>
      </c>
      <c r="V49" s="9">
        <f t="shared" si="6"/>
        <v>0</v>
      </c>
    </row>
    <row r="50" spans="1:22" x14ac:dyDescent="0.25">
      <c r="A50" s="100"/>
      <c r="B50" s="101"/>
      <c r="C50" s="101"/>
      <c r="D50" s="102"/>
      <c r="E50" s="103">
        <f t="shared" si="11"/>
        <v>0</v>
      </c>
      <c r="F50" s="104"/>
      <c r="G50" s="104"/>
      <c r="H50" s="7">
        <f t="shared" si="9"/>
        <v>0</v>
      </c>
      <c r="I50" s="9">
        <f t="shared" si="10"/>
        <v>0</v>
      </c>
      <c r="J50" s="5">
        <f t="shared" si="12"/>
        <v>0</v>
      </c>
      <c r="K50" s="7">
        <f t="shared" si="13"/>
        <v>0</v>
      </c>
      <c r="L50" s="105"/>
      <c r="M50" s="105"/>
      <c r="N50" s="105"/>
      <c r="O50" s="105"/>
      <c r="P50" s="105"/>
      <c r="Q50" s="105"/>
      <c r="R50" s="105"/>
      <c r="S50" s="105"/>
      <c r="T50" s="6">
        <f t="shared" si="4"/>
        <v>0</v>
      </c>
      <c r="U50" s="6">
        <f t="shared" si="5"/>
        <v>0</v>
      </c>
      <c r="V50" s="9">
        <f t="shared" si="6"/>
        <v>0</v>
      </c>
    </row>
    <row r="51" spans="1:22" x14ac:dyDescent="0.25">
      <c r="A51" s="100"/>
      <c r="B51" s="101"/>
      <c r="C51" s="101"/>
      <c r="D51" s="102"/>
      <c r="E51" s="103">
        <f t="shared" si="11"/>
        <v>0</v>
      </c>
      <c r="F51" s="104"/>
      <c r="G51" s="104"/>
      <c r="H51" s="7">
        <f t="shared" si="9"/>
        <v>0</v>
      </c>
      <c r="I51" s="9">
        <f t="shared" si="10"/>
        <v>0</v>
      </c>
      <c r="J51" s="5">
        <f t="shared" si="12"/>
        <v>0</v>
      </c>
      <c r="K51" s="7">
        <f t="shared" si="13"/>
        <v>0</v>
      </c>
      <c r="L51" s="105"/>
      <c r="M51" s="105"/>
      <c r="N51" s="105"/>
      <c r="O51" s="105"/>
      <c r="P51" s="105"/>
      <c r="Q51" s="105"/>
      <c r="R51" s="105"/>
      <c r="S51" s="105"/>
      <c r="T51" s="6">
        <f t="shared" si="4"/>
        <v>0</v>
      </c>
      <c r="U51" s="6">
        <f t="shared" si="5"/>
        <v>0</v>
      </c>
      <c r="V51" s="9">
        <f t="shared" si="6"/>
        <v>0</v>
      </c>
    </row>
    <row r="52" spans="1:22" x14ac:dyDescent="0.25">
      <c r="A52" s="100"/>
      <c r="B52" s="101"/>
      <c r="C52" s="101"/>
      <c r="D52" s="102"/>
      <c r="E52" s="103">
        <f t="shared" si="11"/>
        <v>0</v>
      </c>
      <c r="F52" s="104"/>
      <c r="G52" s="104"/>
      <c r="H52" s="7">
        <f t="shared" si="9"/>
        <v>0</v>
      </c>
      <c r="I52" s="9">
        <f t="shared" si="10"/>
        <v>0</v>
      </c>
      <c r="J52" s="5">
        <f t="shared" si="12"/>
        <v>0</v>
      </c>
      <c r="K52" s="7">
        <f t="shared" si="13"/>
        <v>0</v>
      </c>
      <c r="L52" s="105"/>
      <c r="M52" s="105"/>
      <c r="N52" s="105"/>
      <c r="O52" s="105"/>
      <c r="P52" s="105"/>
      <c r="Q52" s="105"/>
      <c r="R52" s="105"/>
      <c r="S52" s="105"/>
      <c r="T52" s="6">
        <f t="shared" si="4"/>
        <v>0</v>
      </c>
      <c r="U52" s="6">
        <f t="shared" si="5"/>
        <v>0</v>
      </c>
      <c r="V52" s="9">
        <f t="shared" si="6"/>
        <v>0</v>
      </c>
    </row>
    <row r="53" spans="1:22" x14ac:dyDescent="0.25">
      <c r="A53" s="100"/>
      <c r="B53" s="101"/>
      <c r="C53" s="101"/>
      <c r="D53" s="102"/>
      <c r="E53" s="103">
        <f t="shared" si="11"/>
        <v>0</v>
      </c>
      <c r="F53" s="104"/>
      <c r="G53" s="104"/>
      <c r="H53" s="7">
        <f t="shared" si="9"/>
        <v>0</v>
      </c>
      <c r="I53" s="9">
        <f t="shared" si="10"/>
        <v>0</v>
      </c>
      <c r="J53" s="5">
        <f t="shared" si="12"/>
        <v>0</v>
      </c>
      <c r="K53" s="7">
        <f t="shared" si="13"/>
        <v>0</v>
      </c>
      <c r="L53" s="105"/>
      <c r="M53" s="105"/>
      <c r="N53" s="105"/>
      <c r="O53" s="105"/>
      <c r="P53" s="105"/>
      <c r="Q53" s="105"/>
      <c r="R53" s="105"/>
      <c r="S53" s="105"/>
      <c r="T53" s="6">
        <f t="shared" si="4"/>
        <v>0</v>
      </c>
      <c r="U53" s="6">
        <f t="shared" si="5"/>
        <v>0</v>
      </c>
      <c r="V53" s="9">
        <f t="shared" si="6"/>
        <v>0</v>
      </c>
    </row>
    <row r="54" spans="1:22" x14ac:dyDescent="0.25">
      <c r="A54" s="100"/>
      <c r="B54" s="101"/>
      <c r="C54" s="101"/>
      <c r="D54" s="102"/>
      <c r="E54" s="103">
        <f t="shared" si="11"/>
        <v>0</v>
      </c>
      <c r="F54" s="104"/>
      <c r="G54" s="104"/>
      <c r="H54" s="7">
        <f t="shared" si="9"/>
        <v>0</v>
      </c>
      <c r="I54" s="9">
        <f t="shared" si="10"/>
        <v>0</v>
      </c>
      <c r="J54" s="5">
        <f t="shared" si="12"/>
        <v>0</v>
      </c>
      <c r="K54" s="7">
        <f t="shared" si="13"/>
        <v>0</v>
      </c>
      <c r="L54" s="105"/>
      <c r="M54" s="105"/>
      <c r="N54" s="105"/>
      <c r="O54" s="105"/>
      <c r="P54" s="105"/>
      <c r="Q54" s="105"/>
      <c r="R54" s="105"/>
      <c r="S54" s="105"/>
      <c r="T54" s="6">
        <f t="shared" si="4"/>
        <v>0</v>
      </c>
      <c r="U54" s="6">
        <f t="shared" si="5"/>
        <v>0</v>
      </c>
      <c r="V54" s="9">
        <f t="shared" si="6"/>
        <v>0</v>
      </c>
    </row>
    <row r="55" spans="1:22" x14ac:dyDescent="0.25">
      <c r="A55" s="100"/>
      <c r="B55" s="101"/>
      <c r="C55" s="101"/>
      <c r="D55" s="102"/>
      <c r="E55" s="103">
        <f t="shared" si="11"/>
        <v>0</v>
      </c>
      <c r="F55" s="104"/>
      <c r="G55" s="104"/>
      <c r="H55" s="7">
        <f t="shared" si="9"/>
        <v>0</v>
      </c>
      <c r="I55" s="9">
        <f t="shared" si="10"/>
        <v>0</v>
      </c>
      <c r="J55" s="5">
        <f t="shared" si="12"/>
        <v>0</v>
      </c>
      <c r="K55" s="7">
        <f t="shared" si="13"/>
        <v>0</v>
      </c>
      <c r="L55" s="105"/>
      <c r="M55" s="105"/>
      <c r="N55" s="105"/>
      <c r="O55" s="105"/>
      <c r="P55" s="105"/>
      <c r="Q55" s="105"/>
      <c r="R55" s="105"/>
      <c r="S55" s="105"/>
      <c r="T55" s="6">
        <f t="shared" si="4"/>
        <v>0</v>
      </c>
      <c r="U55" s="6">
        <f t="shared" si="5"/>
        <v>0</v>
      </c>
      <c r="V55" s="9">
        <f t="shared" si="6"/>
        <v>0</v>
      </c>
    </row>
    <row r="56" spans="1:22" x14ac:dyDescent="0.25">
      <c r="A56" s="100"/>
      <c r="B56" s="101"/>
      <c r="C56" s="101"/>
      <c r="D56" s="102"/>
      <c r="E56" s="103">
        <f t="shared" si="11"/>
        <v>0</v>
      </c>
      <c r="F56" s="104"/>
      <c r="G56" s="104"/>
      <c r="H56" s="7">
        <f t="shared" si="9"/>
        <v>0</v>
      </c>
      <c r="I56" s="9">
        <f t="shared" si="10"/>
        <v>0</v>
      </c>
      <c r="J56" s="5">
        <f t="shared" si="12"/>
        <v>0</v>
      </c>
      <c r="K56" s="7">
        <f t="shared" si="13"/>
        <v>0</v>
      </c>
      <c r="L56" s="105"/>
      <c r="M56" s="105"/>
      <c r="N56" s="105"/>
      <c r="O56" s="105"/>
      <c r="P56" s="105"/>
      <c r="Q56" s="105"/>
      <c r="R56" s="105"/>
      <c r="S56" s="105"/>
      <c r="T56" s="6">
        <f t="shared" si="4"/>
        <v>0</v>
      </c>
      <c r="U56" s="6">
        <f t="shared" si="5"/>
        <v>0</v>
      </c>
      <c r="V56" s="9">
        <f t="shared" si="6"/>
        <v>0</v>
      </c>
    </row>
    <row r="57" spans="1:22" x14ac:dyDescent="0.25">
      <c r="A57" s="100"/>
      <c r="B57" s="101"/>
      <c r="C57" s="101"/>
      <c r="D57" s="102"/>
      <c r="E57" s="103">
        <f t="shared" si="11"/>
        <v>0</v>
      </c>
      <c r="F57" s="104"/>
      <c r="G57" s="104"/>
      <c r="H57" s="7">
        <f t="shared" si="9"/>
        <v>0</v>
      </c>
      <c r="I57" s="9">
        <f t="shared" si="10"/>
        <v>0</v>
      </c>
      <c r="J57" s="5">
        <f t="shared" si="12"/>
        <v>0</v>
      </c>
      <c r="K57" s="7">
        <f t="shared" si="13"/>
        <v>0</v>
      </c>
      <c r="L57" s="105"/>
      <c r="M57" s="105"/>
      <c r="N57" s="105"/>
      <c r="O57" s="105"/>
      <c r="P57" s="105"/>
      <c r="Q57" s="105"/>
      <c r="R57" s="105"/>
      <c r="S57" s="105"/>
      <c r="T57" s="6">
        <f t="shared" si="4"/>
        <v>0</v>
      </c>
      <c r="U57" s="6">
        <f t="shared" si="5"/>
        <v>0</v>
      </c>
      <c r="V57" s="9">
        <f t="shared" si="6"/>
        <v>0</v>
      </c>
    </row>
    <row r="58" spans="1:22" x14ac:dyDescent="0.25">
      <c r="A58" s="100"/>
      <c r="B58" s="101"/>
      <c r="C58" s="101"/>
      <c r="D58" s="102"/>
      <c r="E58" s="103">
        <f t="shared" si="11"/>
        <v>0</v>
      </c>
      <c r="F58" s="104"/>
      <c r="G58" s="104"/>
      <c r="H58" s="7">
        <f t="shared" si="9"/>
        <v>0</v>
      </c>
      <c r="I58" s="9">
        <f t="shared" si="10"/>
        <v>0</v>
      </c>
      <c r="J58" s="5">
        <f t="shared" si="12"/>
        <v>0</v>
      </c>
      <c r="K58" s="7">
        <f t="shared" si="13"/>
        <v>0</v>
      </c>
      <c r="L58" s="105"/>
      <c r="M58" s="105"/>
      <c r="N58" s="105"/>
      <c r="O58" s="105"/>
      <c r="P58" s="105"/>
      <c r="Q58" s="105"/>
      <c r="R58" s="105"/>
      <c r="S58" s="105"/>
      <c r="T58" s="6">
        <f t="shared" si="4"/>
        <v>0</v>
      </c>
      <c r="U58" s="6">
        <f t="shared" si="5"/>
        <v>0</v>
      </c>
      <c r="V58" s="9">
        <f t="shared" si="6"/>
        <v>0</v>
      </c>
    </row>
    <row r="59" spans="1:22" x14ac:dyDescent="0.25">
      <c r="A59" s="100"/>
      <c r="B59" s="101"/>
      <c r="C59" s="101"/>
      <c r="D59" s="102"/>
      <c r="E59" s="103">
        <f t="shared" si="11"/>
        <v>0</v>
      </c>
      <c r="F59" s="104"/>
      <c r="G59" s="104"/>
      <c r="H59" s="7">
        <f t="shared" si="9"/>
        <v>0</v>
      </c>
      <c r="I59" s="9">
        <f t="shared" si="10"/>
        <v>0</v>
      </c>
      <c r="J59" s="5">
        <f t="shared" si="12"/>
        <v>0</v>
      </c>
      <c r="K59" s="7">
        <f t="shared" si="13"/>
        <v>0</v>
      </c>
      <c r="L59" s="105"/>
      <c r="M59" s="105"/>
      <c r="N59" s="105"/>
      <c r="O59" s="105"/>
      <c r="P59" s="105"/>
      <c r="Q59" s="105"/>
      <c r="R59" s="105"/>
      <c r="S59" s="105"/>
      <c r="T59" s="6">
        <f t="shared" si="4"/>
        <v>0</v>
      </c>
      <c r="U59" s="6">
        <f t="shared" si="5"/>
        <v>0</v>
      </c>
      <c r="V59" s="9">
        <f t="shared" si="6"/>
        <v>0</v>
      </c>
    </row>
    <row r="60" spans="1:22" x14ac:dyDescent="0.25">
      <c r="A60" s="100"/>
      <c r="B60" s="101"/>
      <c r="C60" s="101"/>
      <c r="D60" s="102"/>
      <c r="E60" s="103">
        <f t="shared" si="11"/>
        <v>0</v>
      </c>
      <c r="F60" s="104"/>
      <c r="G60" s="104"/>
      <c r="H60" s="7">
        <f t="shared" si="9"/>
        <v>0</v>
      </c>
      <c r="I60" s="9">
        <f t="shared" si="10"/>
        <v>0</v>
      </c>
      <c r="J60" s="5">
        <f t="shared" si="12"/>
        <v>0</v>
      </c>
      <c r="K60" s="7">
        <f t="shared" si="13"/>
        <v>0</v>
      </c>
      <c r="L60" s="105"/>
      <c r="M60" s="105"/>
      <c r="N60" s="105"/>
      <c r="O60" s="105"/>
      <c r="P60" s="105"/>
      <c r="Q60" s="105"/>
      <c r="R60" s="105"/>
      <c r="S60" s="105"/>
      <c r="T60" s="6">
        <f t="shared" si="4"/>
        <v>0</v>
      </c>
      <c r="U60" s="6">
        <f t="shared" si="5"/>
        <v>0</v>
      </c>
      <c r="V60" s="9">
        <f t="shared" si="6"/>
        <v>0</v>
      </c>
    </row>
    <row r="61" spans="1:22" x14ac:dyDescent="0.25">
      <c r="A61" s="100"/>
      <c r="B61" s="101"/>
      <c r="C61" s="101"/>
      <c r="D61" s="102"/>
      <c r="E61" s="103">
        <f t="shared" si="11"/>
        <v>0</v>
      </c>
      <c r="F61" s="104"/>
      <c r="G61" s="104"/>
      <c r="H61" s="7">
        <f t="shared" si="9"/>
        <v>0</v>
      </c>
      <c r="I61" s="9">
        <f t="shared" si="10"/>
        <v>0</v>
      </c>
      <c r="J61" s="5">
        <f t="shared" si="12"/>
        <v>0</v>
      </c>
      <c r="K61" s="7">
        <f t="shared" si="13"/>
        <v>0</v>
      </c>
      <c r="L61" s="105"/>
      <c r="M61" s="105"/>
      <c r="N61" s="105"/>
      <c r="O61" s="105"/>
      <c r="P61" s="105"/>
      <c r="Q61" s="105"/>
      <c r="R61" s="105"/>
      <c r="S61" s="105"/>
      <c r="T61" s="6">
        <f t="shared" si="4"/>
        <v>0</v>
      </c>
      <c r="U61" s="6">
        <f t="shared" si="5"/>
        <v>0</v>
      </c>
      <c r="V61" s="9">
        <f t="shared" si="6"/>
        <v>0</v>
      </c>
    </row>
    <row r="62" spans="1:22" x14ac:dyDescent="0.25">
      <c r="A62" s="100"/>
      <c r="B62" s="101"/>
      <c r="C62" s="101"/>
      <c r="D62" s="102"/>
      <c r="E62" s="103">
        <f t="shared" si="11"/>
        <v>0</v>
      </c>
      <c r="F62" s="104"/>
      <c r="G62" s="104"/>
      <c r="H62" s="7">
        <f t="shared" si="9"/>
        <v>0</v>
      </c>
      <c r="I62" s="9">
        <f t="shared" si="10"/>
        <v>0</v>
      </c>
      <c r="J62" s="5">
        <f t="shared" si="12"/>
        <v>0</v>
      </c>
      <c r="K62" s="7">
        <f t="shared" si="13"/>
        <v>0</v>
      </c>
      <c r="L62" s="105"/>
      <c r="M62" s="105"/>
      <c r="N62" s="105"/>
      <c r="O62" s="105"/>
      <c r="P62" s="105"/>
      <c r="Q62" s="105"/>
      <c r="R62" s="105"/>
      <c r="S62" s="105"/>
      <c r="T62" s="6">
        <f t="shared" si="4"/>
        <v>0</v>
      </c>
      <c r="U62" s="6">
        <f t="shared" si="5"/>
        <v>0</v>
      </c>
      <c r="V62" s="9">
        <f t="shared" si="6"/>
        <v>0</v>
      </c>
    </row>
    <row r="63" spans="1:22" x14ac:dyDescent="0.25">
      <c r="A63" s="100"/>
      <c r="B63" s="101"/>
      <c r="C63" s="101"/>
      <c r="D63" s="102"/>
      <c r="E63" s="103">
        <f t="shared" si="11"/>
        <v>0</v>
      </c>
      <c r="F63" s="104"/>
      <c r="G63" s="104"/>
      <c r="H63" s="7">
        <f t="shared" si="9"/>
        <v>0</v>
      </c>
      <c r="I63" s="9">
        <f t="shared" si="10"/>
        <v>0</v>
      </c>
      <c r="J63" s="5">
        <f t="shared" si="12"/>
        <v>0</v>
      </c>
      <c r="K63" s="7">
        <f t="shared" si="13"/>
        <v>0</v>
      </c>
      <c r="L63" s="105"/>
      <c r="M63" s="105"/>
      <c r="N63" s="105"/>
      <c r="O63" s="105"/>
      <c r="P63" s="105"/>
      <c r="Q63" s="105"/>
      <c r="R63" s="105"/>
      <c r="S63" s="105"/>
      <c r="T63" s="6">
        <f t="shared" si="4"/>
        <v>0</v>
      </c>
      <c r="U63" s="6">
        <f t="shared" si="5"/>
        <v>0</v>
      </c>
      <c r="V63" s="9">
        <f t="shared" si="6"/>
        <v>0</v>
      </c>
    </row>
    <row r="64" spans="1:22" x14ac:dyDescent="0.25">
      <c r="A64" s="100"/>
      <c r="B64" s="101"/>
      <c r="C64" s="101"/>
      <c r="D64" s="102"/>
      <c r="E64" s="103">
        <f t="shared" si="11"/>
        <v>0</v>
      </c>
      <c r="F64" s="104"/>
      <c r="G64" s="104"/>
      <c r="H64" s="7">
        <f t="shared" si="9"/>
        <v>0</v>
      </c>
      <c r="I64" s="9">
        <f t="shared" si="10"/>
        <v>0</v>
      </c>
      <c r="J64" s="5">
        <f t="shared" si="12"/>
        <v>0</v>
      </c>
      <c r="K64" s="7">
        <f t="shared" si="13"/>
        <v>0</v>
      </c>
      <c r="L64" s="105"/>
      <c r="M64" s="105"/>
      <c r="N64" s="105"/>
      <c r="O64" s="105"/>
      <c r="P64" s="105"/>
      <c r="Q64" s="105"/>
      <c r="R64" s="105"/>
      <c r="S64" s="105"/>
      <c r="T64" s="6">
        <f t="shared" si="4"/>
        <v>0</v>
      </c>
      <c r="U64" s="6">
        <f t="shared" si="5"/>
        <v>0</v>
      </c>
      <c r="V64" s="9">
        <f t="shared" si="6"/>
        <v>0</v>
      </c>
    </row>
    <row r="65" spans="1:22" x14ac:dyDescent="0.25">
      <c r="A65" s="100"/>
      <c r="B65" s="101"/>
      <c r="C65" s="101"/>
      <c r="D65" s="102"/>
      <c r="E65" s="103">
        <f t="shared" si="11"/>
        <v>0</v>
      </c>
      <c r="F65" s="104"/>
      <c r="G65" s="104"/>
      <c r="H65" s="7">
        <f t="shared" si="9"/>
        <v>0</v>
      </c>
      <c r="I65" s="9">
        <f t="shared" si="10"/>
        <v>0</v>
      </c>
      <c r="J65" s="5">
        <f t="shared" si="12"/>
        <v>0</v>
      </c>
      <c r="K65" s="7">
        <f t="shared" si="13"/>
        <v>0</v>
      </c>
      <c r="L65" s="105"/>
      <c r="M65" s="105"/>
      <c r="N65" s="105"/>
      <c r="O65" s="105"/>
      <c r="P65" s="105"/>
      <c r="Q65" s="105"/>
      <c r="R65" s="105"/>
      <c r="S65" s="105"/>
      <c r="T65" s="6">
        <f t="shared" si="4"/>
        <v>0</v>
      </c>
      <c r="U65" s="6">
        <f t="shared" si="5"/>
        <v>0</v>
      </c>
      <c r="V65" s="9">
        <f t="shared" si="6"/>
        <v>0</v>
      </c>
    </row>
    <row r="66" spans="1:22" x14ac:dyDescent="0.25">
      <c r="A66" s="100"/>
      <c r="B66" s="101"/>
      <c r="C66" s="101"/>
      <c r="D66" s="102"/>
      <c r="E66" s="103">
        <f t="shared" si="11"/>
        <v>0</v>
      </c>
      <c r="F66" s="104"/>
      <c r="G66" s="104"/>
      <c r="H66" s="7">
        <f t="shared" si="9"/>
        <v>0</v>
      </c>
      <c r="I66" s="9">
        <f t="shared" si="10"/>
        <v>0</v>
      </c>
      <c r="J66" s="5">
        <f t="shared" si="12"/>
        <v>0</v>
      </c>
      <c r="K66" s="7">
        <f t="shared" si="13"/>
        <v>0</v>
      </c>
      <c r="L66" s="105"/>
      <c r="M66" s="105"/>
      <c r="N66" s="105"/>
      <c r="O66" s="105"/>
      <c r="P66" s="105"/>
      <c r="Q66" s="105"/>
      <c r="R66" s="105"/>
      <c r="S66" s="105"/>
      <c r="T66" s="6">
        <f t="shared" si="4"/>
        <v>0</v>
      </c>
      <c r="U66" s="6">
        <f t="shared" si="5"/>
        <v>0</v>
      </c>
      <c r="V66" s="9">
        <f t="shared" si="6"/>
        <v>0</v>
      </c>
    </row>
    <row r="67" spans="1:22" x14ac:dyDescent="0.25">
      <c r="A67" s="100"/>
      <c r="B67" s="101"/>
      <c r="C67" s="101"/>
      <c r="D67" s="102"/>
      <c r="E67" s="103">
        <f t="shared" si="11"/>
        <v>0</v>
      </c>
      <c r="F67" s="104"/>
      <c r="G67" s="104"/>
      <c r="H67" s="7">
        <f t="shared" si="9"/>
        <v>0</v>
      </c>
      <c r="I67" s="9">
        <f t="shared" si="10"/>
        <v>0</v>
      </c>
      <c r="J67" s="5">
        <f t="shared" si="12"/>
        <v>0</v>
      </c>
      <c r="K67" s="7">
        <f t="shared" si="13"/>
        <v>0</v>
      </c>
      <c r="L67" s="105"/>
      <c r="M67" s="105"/>
      <c r="N67" s="105"/>
      <c r="O67" s="105"/>
      <c r="P67" s="105"/>
      <c r="Q67" s="105"/>
      <c r="R67" s="105"/>
      <c r="S67" s="105"/>
      <c r="T67" s="6">
        <f t="shared" si="4"/>
        <v>0</v>
      </c>
      <c r="U67" s="6">
        <f t="shared" si="5"/>
        <v>0</v>
      </c>
      <c r="V67" s="9">
        <f t="shared" si="6"/>
        <v>0</v>
      </c>
    </row>
    <row r="68" spans="1:22" x14ac:dyDescent="0.25">
      <c r="A68" s="100"/>
      <c r="B68" s="101"/>
      <c r="C68" s="101"/>
      <c r="D68" s="102"/>
      <c r="E68" s="103">
        <f t="shared" si="11"/>
        <v>0</v>
      </c>
      <c r="F68" s="104"/>
      <c r="G68" s="104"/>
      <c r="H68" s="7">
        <f t="shared" si="9"/>
        <v>0</v>
      </c>
      <c r="I68" s="9">
        <f t="shared" si="10"/>
        <v>0</v>
      </c>
      <c r="J68" s="5">
        <f t="shared" si="12"/>
        <v>0</v>
      </c>
      <c r="K68" s="7">
        <f t="shared" si="13"/>
        <v>0</v>
      </c>
      <c r="L68" s="105"/>
      <c r="M68" s="105"/>
      <c r="N68" s="105"/>
      <c r="O68" s="105"/>
      <c r="P68" s="105"/>
      <c r="Q68" s="105"/>
      <c r="R68" s="105"/>
      <c r="S68" s="105"/>
      <c r="T68" s="6">
        <f t="shared" si="4"/>
        <v>0</v>
      </c>
      <c r="U68" s="6">
        <f t="shared" si="5"/>
        <v>0</v>
      </c>
      <c r="V68" s="9">
        <f t="shared" si="6"/>
        <v>0</v>
      </c>
    </row>
    <row r="69" spans="1:22" x14ac:dyDescent="0.25">
      <c r="A69" s="100"/>
      <c r="B69" s="101"/>
      <c r="C69" s="101"/>
      <c r="D69" s="102"/>
      <c r="E69" s="103">
        <f t="shared" si="11"/>
        <v>0</v>
      </c>
      <c r="F69" s="104"/>
      <c r="G69" s="104"/>
      <c r="H69" s="7">
        <f t="shared" si="9"/>
        <v>0</v>
      </c>
      <c r="I69" s="9">
        <f t="shared" si="10"/>
        <v>0</v>
      </c>
      <c r="J69" s="5">
        <f t="shared" si="12"/>
        <v>0</v>
      </c>
      <c r="K69" s="7">
        <f t="shared" si="13"/>
        <v>0</v>
      </c>
      <c r="L69" s="105"/>
      <c r="M69" s="105"/>
      <c r="N69" s="105"/>
      <c r="O69" s="105"/>
      <c r="P69" s="105"/>
      <c r="Q69" s="105"/>
      <c r="R69" s="105"/>
      <c r="S69" s="105"/>
      <c r="T69" s="6">
        <f t="shared" si="4"/>
        <v>0</v>
      </c>
      <c r="U69" s="6">
        <f t="shared" si="5"/>
        <v>0</v>
      </c>
      <c r="V69" s="9">
        <f t="shared" si="6"/>
        <v>0</v>
      </c>
    </row>
    <row r="70" spans="1:22" x14ac:dyDescent="0.25">
      <c r="A70" s="100"/>
      <c r="B70" s="101"/>
      <c r="C70" s="101"/>
      <c r="D70" s="102"/>
      <c r="E70" s="103">
        <f t="shared" si="11"/>
        <v>0</v>
      </c>
      <c r="F70" s="104"/>
      <c r="G70" s="104"/>
      <c r="H70" s="7">
        <f t="shared" si="9"/>
        <v>0</v>
      </c>
      <c r="I70" s="9">
        <f t="shared" si="10"/>
        <v>0</v>
      </c>
      <c r="J70" s="5">
        <f t="shared" si="12"/>
        <v>0</v>
      </c>
      <c r="K70" s="7">
        <f t="shared" si="13"/>
        <v>0</v>
      </c>
      <c r="L70" s="105"/>
      <c r="M70" s="105"/>
      <c r="N70" s="105"/>
      <c r="O70" s="105"/>
      <c r="P70" s="105"/>
      <c r="Q70" s="105"/>
      <c r="R70" s="105"/>
      <c r="S70" s="105"/>
      <c r="T70" s="6">
        <f t="shared" si="4"/>
        <v>0</v>
      </c>
      <c r="U70" s="6">
        <f t="shared" si="5"/>
        <v>0</v>
      </c>
      <c r="V70" s="9">
        <f t="shared" si="6"/>
        <v>0</v>
      </c>
    </row>
    <row r="71" spans="1:22" x14ac:dyDescent="0.25">
      <c r="A71" s="100"/>
      <c r="B71" s="101"/>
      <c r="C71" s="101"/>
      <c r="D71" s="102"/>
      <c r="E71" s="103">
        <f t="shared" si="11"/>
        <v>0</v>
      </c>
      <c r="F71" s="104"/>
      <c r="G71" s="104"/>
      <c r="H71" s="7">
        <f t="shared" si="9"/>
        <v>0</v>
      </c>
      <c r="I71" s="9">
        <f t="shared" si="10"/>
        <v>0</v>
      </c>
      <c r="J71" s="5">
        <f t="shared" si="12"/>
        <v>0</v>
      </c>
      <c r="K71" s="7">
        <f t="shared" si="13"/>
        <v>0</v>
      </c>
      <c r="L71" s="105"/>
      <c r="M71" s="105"/>
      <c r="N71" s="105"/>
      <c r="O71" s="105"/>
      <c r="P71" s="105"/>
      <c r="Q71" s="105"/>
      <c r="R71" s="105"/>
      <c r="S71" s="105"/>
      <c r="T71" s="6">
        <f t="shared" si="4"/>
        <v>0</v>
      </c>
      <c r="U71" s="6">
        <f t="shared" si="5"/>
        <v>0</v>
      </c>
      <c r="V71" s="9">
        <f t="shared" si="6"/>
        <v>0</v>
      </c>
    </row>
    <row r="72" spans="1:22" x14ac:dyDescent="0.25">
      <c r="A72" s="100"/>
      <c r="B72" s="101"/>
      <c r="C72" s="101"/>
      <c r="D72" s="102"/>
      <c r="E72" s="103">
        <f t="shared" ref="E72:E82" si="14">D72*4</f>
        <v>0</v>
      </c>
      <c r="F72" s="104"/>
      <c r="G72" s="104"/>
      <c r="H72" s="7">
        <f t="shared" si="9"/>
        <v>0</v>
      </c>
      <c r="I72" s="9">
        <f t="shared" si="10"/>
        <v>0</v>
      </c>
      <c r="J72" s="5">
        <f t="shared" ref="J72:J82" si="15">IF(K72&lt;H72,1,0)</f>
        <v>0</v>
      </c>
      <c r="K72" s="7">
        <f t="shared" ref="K72:K82" si="16">IFERROR(AVERAGE(L72:S72),0)</f>
        <v>0</v>
      </c>
      <c r="L72" s="105"/>
      <c r="M72" s="105"/>
      <c r="N72" s="105"/>
      <c r="O72" s="105"/>
      <c r="P72" s="105"/>
      <c r="Q72" s="105"/>
      <c r="R72" s="105"/>
      <c r="S72" s="105"/>
      <c r="T72" s="6">
        <f t="shared" ref="T72:T82" si="17">SUM(L72:S72)</f>
        <v>0</v>
      </c>
      <c r="U72" s="6">
        <f t="shared" ref="U72:U82" si="18">-IF(T72&gt;$L$2/52*8, T72-$L$2/52*8,0)</f>
        <v>0</v>
      </c>
      <c r="V72" s="9">
        <f t="shared" ref="V72:V82" si="19">MIN(0,IF(E72&gt;$L$2,0,T72-H72*8))</f>
        <v>0</v>
      </c>
    </row>
    <row r="73" spans="1:22" x14ac:dyDescent="0.25">
      <c r="A73" s="100"/>
      <c r="B73" s="101"/>
      <c r="C73" s="101"/>
      <c r="D73" s="102"/>
      <c r="E73" s="103">
        <f t="shared" si="14"/>
        <v>0</v>
      </c>
      <c r="F73" s="104"/>
      <c r="G73" s="104"/>
      <c r="H73" s="7">
        <f t="shared" ref="H73:H82" si="20">IFERROR(ROUND((D73/G73)*0.75,2),0)</f>
        <v>0</v>
      </c>
      <c r="I73" s="9">
        <f t="shared" ref="I73:I82" si="21">IFERROR(+F73/G73,0)</f>
        <v>0</v>
      </c>
      <c r="J73" s="5">
        <f t="shared" si="15"/>
        <v>0</v>
      </c>
      <c r="K73" s="7">
        <f t="shared" si="16"/>
        <v>0</v>
      </c>
      <c r="L73" s="105"/>
      <c r="M73" s="105"/>
      <c r="N73" s="105"/>
      <c r="O73" s="105"/>
      <c r="P73" s="105"/>
      <c r="Q73" s="105"/>
      <c r="R73" s="105"/>
      <c r="S73" s="105"/>
      <c r="T73" s="6">
        <f t="shared" si="17"/>
        <v>0</v>
      </c>
      <c r="U73" s="6">
        <f t="shared" si="18"/>
        <v>0</v>
      </c>
      <c r="V73" s="9">
        <f t="shared" si="19"/>
        <v>0</v>
      </c>
    </row>
    <row r="74" spans="1:22" x14ac:dyDescent="0.25">
      <c r="A74" s="100"/>
      <c r="B74" s="101"/>
      <c r="C74" s="101"/>
      <c r="D74" s="102"/>
      <c r="E74" s="103">
        <f t="shared" si="14"/>
        <v>0</v>
      </c>
      <c r="F74" s="104"/>
      <c r="G74" s="104"/>
      <c r="H74" s="7">
        <f t="shared" si="20"/>
        <v>0</v>
      </c>
      <c r="I74" s="9">
        <f t="shared" si="21"/>
        <v>0</v>
      </c>
      <c r="J74" s="5">
        <f t="shared" si="15"/>
        <v>0</v>
      </c>
      <c r="K74" s="7">
        <f t="shared" si="16"/>
        <v>0</v>
      </c>
      <c r="L74" s="105"/>
      <c r="M74" s="105"/>
      <c r="N74" s="105"/>
      <c r="O74" s="105"/>
      <c r="P74" s="105"/>
      <c r="Q74" s="105"/>
      <c r="R74" s="105"/>
      <c r="S74" s="105"/>
      <c r="T74" s="6">
        <f t="shared" si="17"/>
        <v>0</v>
      </c>
      <c r="U74" s="6">
        <f t="shared" si="18"/>
        <v>0</v>
      </c>
      <c r="V74" s="9">
        <f t="shared" si="19"/>
        <v>0</v>
      </c>
    </row>
    <row r="75" spans="1:22" x14ac:dyDescent="0.25">
      <c r="A75" s="100"/>
      <c r="B75" s="101"/>
      <c r="C75" s="101"/>
      <c r="D75" s="102"/>
      <c r="E75" s="103">
        <f t="shared" si="14"/>
        <v>0</v>
      </c>
      <c r="F75" s="104"/>
      <c r="G75" s="104"/>
      <c r="H75" s="7">
        <f t="shared" si="20"/>
        <v>0</v>
      </c>
      <c r="I75" s="9">
        <f t="shared" si="21"/>
        <v>0</v>
      </c>
      <c r="J75" s="5">
        <f t="shared" si="15"/>
        <v>0</v>
      </c>
      <c r="K75" s="7">
        <f t="shared" si="16"/>
        <v>0</v>
      </c>
      <c r="L75" s="105"/>
      <c r="M75" s="105"/>
      <c r="N75" s="105"/>
      <c r="O75" s="105"/>
      <c r="P75" s="105"/>
      <c r="Q75" s="105"/>
      <c r="R75" s="105"/>
      <c r="S75" s="105"/>
      <c r="T75" s="6">
        <f t="shared" si="17"/>
        <v>0</v>
      </c>
      <c r="U75" s="6">
        <f t="shared" si="18"/>
        <v>0</v>
      </c>
      <c r="V75" s="9">
        <f t="shared" si="19"/>
        <v>0</v>
      </c>
    </row>
    <row r="76" spans="1:22" x14ac:dyDescent="0.25">
      <c r="A76" s="100"/>
      <c r="B76" s="101"/>
      <c r="C76" s="101"/>
      <c r="D76" s="102"/>
      <c r="E76" s="103">
        <f t="shared" si="14"/>
        <v>0</v>
      </c>
      <c r="F76" s="104"/>
      <c r="G76" s="104"/>
      <c r="H76" s="7">
        <f t="shared" si="20"/>
        <v>0</v>
      </c>
      <c r="I76" s="9">
        <f t="shared" si="21"/>
        <v>0</v>
      </c>
      <c r="J76" s="5">
        <f t="shared" si="15"/>
        <v>0</v>
      </c>
      <c r="K76" s="7">
        <f t="shared" si="16"/>
        <v>0</v>
      </c>
      <c r="L76" s="105"/>
      <c r="M76" s="105"/>
      <c r="N76" s="105"/>
      <c r="O76" s="105"/>
      <c r="P76" s="105"/>
      <c r="Q76" s="105"/>
      <c r="R76" s="105"/>
      <c r="S76" s="105"/>
      <c r="T76" s="6">
        <f t="shared" si="17"/>
        <v>0</v>
      </c>
      <c r="U76" s="6">
        <f t="shared" si="18"/>
        <v>0</v>
      </c>
      <c r="V76" s="9">
        <f t="shared" si="19"/>
        <v>0</v>
      </c>
    </row>
    <row r="77" spans="1:22" x14ac:dyDescent="0.25">
      <c r="A77" s="100"/>
      <c r="B77" s="101"/>
      <c r="C77" s="101"/>
      <c r="D77" s="102"/>
      <c r="E77" s="103">
        <f t="shared" si="14"/>
        <v>0</v>
      </c>
      <c r="F77" s="104"/>
      <c r="G77" s="104"/>
      <c r="H77" s="7">
        <f t="shared" si="20"/>
        <v>0</v>
      </c>
      <c r="I77" s="9">
        <f t="shared" si="21"/>
        <v>0</v>
      </c>
      <c r="J77" s="5">
        <f t="shared" si="15"/>
        <v>0</v>
      </c>
      <c r="K77" s="7">
        <f t="shared" si="16"/>
        <v>0</v>
      </c>
      <c r="L77" s="105"/>
      <c r="M77" s="105"/>
      <c r="N77" s="105"/>
      <c r="O77" s="105"/>
      <c r="P77" s="105"/>
      <c r="Q77" s="105"/>
      <c r="R77" s="105"/>
      <c r="S77" s="105"/>
      <c r="T77" s="6">
        <f t="shared" si="17"/>
        <v>0</v>
      </c>
      <c r="U77" s="6">
        <f t="shared" si="18"/>
        <v>0</v>
      </c>
      <c r="V77" s="9">
        <f t="shared" si="19"/>
        <v>0</v>
      </c>
    </row>
    <row r="78" spans="1:22" x14ac:dyDescent="0.25">
      <c r="A78" s="100"/>
      <c r="B78" s="101"/>
      <c r="C78" s="101"/>
      <c r="D78" s="102"/>
      <c r="E78" s="103">
        <f t="shared" si="14"/>
        <v>0</v>
      </c>
      <c r="F78" s="104"/>
      <c r="G78" s="104"/>
      <c r="H78" s="7">
        <f t="shared" si="20"/>
        <v>0</v>
      </c>
      <c r="I78" s="9">
        <f t="shared" si="21"/>
        <v>0</v>
      </c>
      <c r="J78" s="5">
        <f t="shared" si="15"/>
        <v>0</v>
      </c>
      <c r="K78" s="7">
        <f t="shared" si="16"/>
        <v>0</v>
      </c>
      <c r="L78" s="105"/>
      <c r="M78" s="105"/>
      <c r="N78" s="105"/>
      <c r="O78" s="105"/>
      <c r="P78" s="105"/>
      <c r="Q78" s="105"/>
      <c r="R78" s="105"/>
      <c r="S78" s="105"/>
      <c r="T78" s="6">
        <f t="shared" si="17"/>
        <v>0</v>
      </c>
      <c r="U78" s="6">
        <f t="shared" si="18"/>
        <v>0</v>
      </c>
      <c r="V78" s="9">
        <f t="shared" si="19"/>
        <v>0</v>
      </c>
    </row>
    <row r="79" spans="1:22" x14ac:dyDescent="0.25">
      <c r="A79" s="100"/>
      <c r="B79" s="101"/>
      <c r="C79" s="101"/>
      <c r="D79" s="102"/>
      <c r="E79" s="103">
        <f t="shared" si="14"/>
        <v>0</v>
      </c>
      <c r="F79" s="104"/>
      <c r="G79" s="104"/>
      <c r="H79" s="7">
        <f t="shared" si="20"/>
        <v>0</v>
      </c>
      <c r="I79" s="9">
        <f t="shared" si="21"/>
        <v>0</v>
      </c>
      <c r="J79" s="5">
        <f t="shared" si="15"/>
        <v>0</v>
      </c>
      <c r="K79" s="7">
        <f t="shared" si="16"/>
        <v>0</v>
      </c>
      <c r="L79" s="105"/>
      <c r="M79" s="105"/>
      <c r="N79" s="105"/>
      <c r="O79" s="105"/>
      <c r="P79" s="105"/>
      <c r="Q79" s="105"/>
      <c r="R79" s="105"/>
      <c r="S79" s="105"/>
      <c r="T79" s="6">
        <f t="shared" si="17"/>
        <v>0</v>
      </c>
      <c r="U79" s="6">
        <f t="shared" si="18"/>
        <v>0</v>
      </c>
      <c r="V79" s="9">
        <f t="shared" si="19"/>
        <v>0</v>
      </c>
    </row>
    <row r="80" spans="1:22" x14ac:dyDescent="0.25">
      <c r="A80" s="100"/>
      <c r="B80" s="101"/>
      <c r="C80" s="101"/>
      <c r="D80" s="102"/>
      <c r="E80" s="103">
        <f t="shared" si="14"/>
        <v>0</v>
      </c>
      <c r="F80" s="104"/>
      <c r="G80" s="104"/>
      <c r="H80" s="7">
        <f t="shared" si="20"/>
        <v>0</v>
      </c>
      <c r="I80" s="9">
        <f t="shared" si="21"/>
        <v>0</v>
      </c>
      <c r="J80" s="5">
        <f t="shared" si="15"/>
        <v>0</v>
      </c>
      <c r="K80" s="7">
        <f t="shared" si="16"/>
        <v>0</v>
      </c>
      <c r="L80" s="105"/>
      <c r="M80" s="105"/>
      <c r="N80" s="105"/>
      <c r="O80" s="105"/>
      <c r="P80" s="105"/>
      <c r="Q80" s="105"/>
      <c r="R80" s="105"/>
      <c r="S80" s="105"/>
      <c r="T80" s="6">
        <f t="shared" si="17"/>
        <v>0</v>
      </c>
      <c r="U80" s="6">
        <f t="shared" si="18"/>
        <v>0</v>
      </c>
      <c r="V80" s="9">
        <f t="shared" si="19"/>
        <v>0</v>
      </c>
    </row>
    <row r="81" spans="1:22" x14ac:dyDescent="0.25">
      <c r="A81" s="100"/>
      <c r="B81" s="101"/>
      <c r="C81" s="101"/>
      <c r="D81" s="102"/>
      <c r="E81" s="103">
        <f t="shared" si="14"/>
        <v>0</v>
      </c>
      <c r="F81" s="104"/>
      <c r="G81" s="104"/>
      <c r="H81" s="7">
        <f t="shared" si="20"/>
        <v>0</v>
      </c>
      <c r="I81" s="9">
        <f t="shared" si="21"/>
        <v>0</v>
      </c>
      <c r="J81" s="5">
        <f t="shared" si="15"/>
        <v>0</v>
      </c>
      <c r="K81" s="7">
        <f t="shared" si="16"/>
        <v>0</v>
      </c>
      <c r="L81" s="105"/>
      <c r="M81" s="105"/>
      <c r="N81" s="105"/>
      <c r="O81" s="105"/>
      <c r="P81" s="105"/>
      <c r="Q81" s="105"/>
      <c r="R81" s="105"/>
      <c r="S81" s="105"/>
      <c r="T81" s="6">
        <f t="shared" si="17"/>
        <v>0</v>
      </c>
      <c r="U81" s="6">
        <f t="shared" si="18"/>
        <v>0</v>
      </c>
      <c r="V81" s="9">
        <f t="shared" si="19"/>
        <v>0</v>
      </c>
    </row>
    <row r="82" spans="1:22" x14ac:dyDescent="0.25">
      <c r="A82" s="100"/>
      <c r="B82" s="101"/>
      <c r="C82" s="101"/>
      <c r="D82" s="102"/>
      <c r="E82" s="103">
        <f t="shared" si="14"/>
        <v>0</v>
      </c>
      <c r="F82" s="104"/>
      <c r="G82" s="104"/>
      <c r="H82" s="7">
        <f t="shared" si="20"/>
        <v>0</v>
      </c>
      <c r="I82" s="9">
        <f t="shared" si="21"/>
        <v>0</v>
      </c>
      <c r="J82" s="5">
        <f t="shared" si="15"/>
        <v>0</v>
      </c>
      <c r="K82" s="7">
        <f t="shared" si="16"/>
        <v>0</v>
      </c>
      <c r="L82" s="105"/>
      <c r="M82" s="105"/>
      <c r="N82" s="105"/>
      <c r="O82" s="105"/>
      <c r="P82" s="105"/>
      <c r="Q82" s="105"/>
      <c r="R82" s="105"/>
      <c r="S82" s="105"/>
      <c r="T82" s="6">
        <f t="shared" si="17"/>
        <v>0</v>
      </c>
      <c r="U82" s="6">
        <f t="shared" si="18"/>
        <v>0</v>
      </c>
      <c r="V82" s="9">
        <f t="shared" si="19"/>
        <v>0</v>
      </c>
    </row>
    <row r="83" spans="1:22" x14ac:dyDescent="0.25">
      <c r="E83" s="7">
        <f>SUM(E8:E82)</f>
        <v>44749.919999999998</v>
      </c>
      <c r="L83" s="8"/>
      <c r="M83" s="8"/>
      <c r="N83" s="8"/>
      <c r="O83" s="8"/>
      <c r="P83" s="8"/>
      <c r="Q83" s="8"/>
      <c r="R83" s="8"/>
      <c r="S83" s="8"/>
    </row>
    <row r="84" spans="1:22" x14ac:dyDescent="0.25">
      <c r="L84" s="8"/>
      <c r="M84" s="8"/>
      <c r="N84" s="8"/>
      <c r="O84" s="8"/>
      <c r="P84" s="8"/>
      <c r="Q84" s="8"/>
      <c r="R84" s="8"/>
      <c r="S84" s="8"/>
    </row>
    <row r="85" spans="1:22" x14ac:dyDescent="0.25">
      <c r="L85" s="8"/>
      <c r="M85" s="8"/>
      <c r="N85" s="8"/>
      <c r="O85" s="8"/>
      <c r="P85" s="8"/>
      <c r="Q85" s="8"/>
      <c r="R85" s="8"/>
      <c r="S85" s="8"/>
    </row>
    <row r="86" spans="1:22" x14ac:dyDescent="0.25">
      <c r="A86" s="132" t="s">
        <v>167</v>
      </c>
      <c r="B86" s="132"/>
      <c r="C86" s="132"/>
      <c r="D86" s="133"/>
      <c r="E86" s="133"/>
      <c r="F86" s="134"/>
      <c r="G86" s="134"/>
      <c r="H86" s="132"/>
      <c r="I86" s="132"/>
      <c r="J86" s="135"/>
      <c r="K86" s="132"/>
      <c r="L86" s="136">
        <f>SUMIF(L$8:L85,"&lt;="&amp;$L$2/52*(52/$L$3),L$8:L85)+COUNTIFS($E$8:$E$85,"&gt;="&amp;$L$2,L$8:L85,"&gt;="&amp;$L$2/52*(52/$L$3))*($L$2/52*(8/$L$4))</f>
        <v>0</v>
      </c>
      <c r="M86" s="136">
        <f>SUMIF(M$8:M85,"&lt;="&amp;$L$2/52*(52/$L$3),M$8:M85)+COUNTIFS($E$8:$E$85,"&gt;="&amp;$L$2,M$8:M85,"&gt;="&amp;$L$2/52*(52/$L$3))*($L$2/52*(8/$L$4))</f>
        <v>1864.58</v>
      </c>
      <c r="N86" s="136">
        <f>SUMIF(N$8:N85,"&lt;="&amp;$L$2/52*(52/$L$3),N$8:N85)+COUNTIFS($E$8:$E$85,"&gt;="&amp;$L$2,N$8:N85,"&gt;="&amp;$L$2/52*(52/$L$3))*($L$2/52*(8/$L$4))</f>
        <v>0</v>
      </c>
      <c r="O86" s="136">
        <f>SUMIF(O$8:O85,"&lt;="&amp;$L$2/52*(52/$L$3),O$8:O85)+COUNTIFS($E$8:$E$85,"&gt;="&amp;$L$2,O$8:O85,"&gt;="&amp;$L$2/52*(52/$L$3))*($L$2/52*(8/$L$4))</f>
        <v>1864.58</v>
      </c>
      <c r="P86" s="136">
        <f>SUMIF(P$8:P85,"&lt;="&amp;$L$2/52*(52/$L$3),P$8:P85)+COUNTIFS($E$8:$E$85,"&gt;="&amp;$L$2,P$8:P85,"&gt;="&amp;$L$2/52*(52/$L$3))*($L$2/52*(8/$L$4))</f>
        <v>0</v>
      </c>
      <c r="Q86" s="136">
        <f>SUMIF(Q$8:Q85,"&lt;="&amp;$L$2/52*(52/$L$3),Q$8:Q85)+COUNTIFS($E$8:$E$85,"&gt;="&amp;$L$2,Q$8:Q85,"&gt;="&amp;$L$2/52*(52/$L$3))*($L$2/52*(8/$L$4))</f>
        <v>1864.58</v>
      </c>
      <c r="R86" s="136">
        <f>SUMIF(R$8:R85,"&lt;="&amp;$L$2/52*(52/$L$3),R$8:R85)+COUNTIFS($E$8:$E$85,"&gt;="&amp;$L$2,R$8:R85,"&gt;="&amp;$L$2/52*(52/$L$3))*($L$2/52*(8/$L$4))</f>
        <v>0</v>
      </c>
      <c r="S86" s="136">
        <f>SUMIF(S$8:S85,"&lt;="&amp;$L$2/52*(52/$L$3),S$8:S85)+COUNTIFS($E$8:$E$85,"&gt;="&amp;$L$2,S$8:S85,"&gt;="&amp;$L$2/52*(52/$L$3))*($L$2/52*(8/$L$4))</f>
        <v>1864.58</v>
      </c>
      <c r="T86" s="136">
        <f>SUM(L86:S86)</f>
        <v>7458.32</v>
      </c>
      <c r="U86" s="132"/>
      <c r="V86" s="132"/>
    </row>
    <row r="87" spans="1:22" ht="15.75" thickBot="1" x14ac:dyDescent="0.3">
      <c r="A87" s="137" t="s">
        <v>130</v>
      </c>
      <c r="B87" s="137"/>
      <c r="C87" s="137"/>
      <c r="D87" s="138">
        <f>SUM(D8:D82)</f>
        <v>11187.48</v>
      </c>
      <c r="E87" s="138"/>
      <c r="F87" s="139"/>
      <c r="G87" s="139"/>
      <c r="H87" s="137"/>
      <c r="I87" s="137"/>
      <c r="J87" s="140"/>
      <c r="K87" s="137"/>
      <c r="L87" s="141">
        <f>SUM(L8:L85)</f>
        <v>0</v>
      </c>
      <c r="M87" s="141">
        <f>SUM(M8:M85)</f>
        <v>1864.58</v>
      </c>
      <c r="N87" s="141">
        <f t="shared" ref="N87:T87" si="22">SUM(N8:N85)</f>
        <v>0</v>
      </c>
      <c r="O87" s="141">
        <f t="shared" si="22"/>
        <v>1864.58</v>
      </c>
      <c r="P87" s="141">
        <f t="shared" si="22"/>
        <v>0</v>
      </c>
      <c r="Q87" s="141">
        <f t="shared" si="22"/>
        <v>1864.58</v>
      </c>
      <c r="R87" s="141">
        <f t="shared" si="22"/>
        <v>0</v>
      </c>
      <c r="S87" s="141">
        <f t="shared" si="22"/>
        <v>1864.58</v>
      </c>
      <c r="T87" s="141">
        <f t="shared" si="22"/>
        <v>7458.32</v>
      </c>
      <c r="U87" s="142">
        <f>SUM(U8:U82)</f>
        <v>0</v>
      </c>
      <c r="V87" s="142">
        <f>SUM(V8:V82)</f>
        <v>0</v>
      </c>
    </row>
    <row r="88" spans="1:22" ht="15.75" thickTop="1" x14ac:dyDescent="0.25">
      <c r="L88" s="8"/>
      <c r="M88" s="8"/>
      <c r="N88" s="8"/>
      <c r="O88" s="8"/>
      <c r="P88" s="8"/>
      <c r="Q88" s="8"/>
      <c r="R88" s="8"/>
      <c r="S88" s="8"/>
    </row>
    <row r="89" spans="1:22" x14ac:dyDescent="0.25">
      <c r="A89" s="4" t="s">
        <v>54</v>
      </c>
      <c r="L89" s="8"/>
      <c r="M89" s="8"/>
      <c r="N89" s="8"/>
      <c r="O89" s="8"/>
      <c r="P89" s="8"/>
      <c r="Q89" s="8"/>
      <c r="R89" s="8"/>
      <c r="S89" s="8"/>
      <c r="T89" s="9">
        <f>+T87+U87-T86</f>
        <v>0</v>
      </c>
    </row>
    <row r="90" spans="1:22" x14ac:dyDescent="0.25">
      <c r="A90" s="4" t="s">
        <v>131</v>
      </c>
      <c r="L90" s="8"/>
      <c r="M90" s="8"/>
      <c r="N90" s="8"/>
      <c r="O90" s="8"/>
      <c r="P90" s="8"/>
      <c r="Q90" s="8"/>
      <c r="R90" s="8"/>
      <c r="S90" s="8"/>
    </row>
    <row r="91" spans="1:22" x14ac:dyDescent="0.25">
      <c r="A91" s="4" t="s">
        <v>132</v>
      </c>
      <c r="L91" s="8"/>
      <c r="M91" s="8"/>
      <c r="N91" s="8"/>
      <c r="O91" s="8"/>
      <c r="P91" s="8"/>
      <c r="Q91" s="8"/>
      <c r="R91" s="8"/>
      <c r="S91" s="8"/>
    </row>
    <row r="92" spans="1:22" x14ac:dyDescent="0.25">
      <c r="A92" s="4" t="s">
        <v>133</v>
      </c>
      <c r="L92" s="8"/>
      <c r="M92" s="8"/>
      <c r="N92" s="8"/>
      <c r="O92" s="8"/>
      <c r="P92" s="8"/>
      <c r="Q92" s="8"/>
      <c r="R92" s="8"/>
      <c r="S92" s="8"/>
    </row>
    <row r="93" spans="1:22" x14ac:dyDescent="0.25">
      <c r="A93" s="4" t="s">
        <v>134</v>
      </c>
      <c r="L93" s="8"/>
      <c r="M93" s="8"/>
      <c r="N93" s="8"/>
      <c r="O93" s="8"/>
      <c r="P93" s="8"/>
      <c r="Q93" s="8"/>
      <c r="R93" s="8"/>
      <c r="S93" s="8"/>
    </row>
    <row r="94" spans="1:22" x14ac:dyDescent="0.25">
      <c r="L94" s="8"/>
      <c r="M94" s="8"/>
      <c r="N94" s="8"/>
      <c r="O94" s="8"/>
      <c r="P94" s="8"/>
      <c r="Q94" s="8"/>
      <c r="R94" s="8"/>
      <c r="S94" s="8"/>
    </row>
    <row r="95" spans="1:22" x14ac:dyDescent="0.25">
      <c r="A95" s="4" t="s">
        <v>168</v>
      </c>
    </row>
  </sheetData>
  <conditionalFormatting sqref="E8:E80">
    <cfRule type="cellIs" dxfId="6" priority="5" operator="greaterThan">
      <formula>100000</formula>
    </cfRule>
  </conditionalFormatting>
  <conditionalFormatting sqref="E81">
    <cfRule type="cellIs" dxfId="5" priority="4" operator="greaterThan">
      <formula>100000</formula>
    </cfRule>
  </conditionalFormatting>
  <conditionalFormatting sqref="E82">
    <cfRule type="cellIs" dxfId="4" priority="3" operator="greaterThan">
      <formula>100000</formula>
    </cfRule>
  </conditionalFormatting>
  <conditionalFormatting sqref="K8:K80">
    <cfRule type="cellIs" priority="1" stopIfTrue="1" operator="equal">
      <formula>0</formula>
    </cfRule>
    <cfRule type="cellIs" dxfId="3" priority="2" operator="lessThan">
      <formula>H8</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8FE4-C455-412C-A8E0-9826F6226C2B}">
  <dimension ref="A2:F21"/>
  <sheetViews>
    <sheetView workbookViewId="0">
      <selection activeCell="C18" sqref="C18"/>
    </sheetView>
  </sheetViews>
  <sheetFormatPr defaultRowHeight="15" x14ac:dyDescent="0.25"/>
  <cols>
    <col min="2" max="2" width="4.140625" customWidth="1"/>
    <col min="3" max="3" width="13" customWidth="1"/>
    <col min="4" max="4" width="16.42578125" customWidth="1"/>
    <col min="5" max="5" width="18" customWidth="1"/>
    <col min="6" max="6" width="17" customWidth="1"/>
  </cols>
  <sheetData>
    <row r="2" spans="3:6" ht="21" x14ac:dyDescent="0.35">
      <c r="C2" s="40" t="s">
        <v>135</v>
      </c>
    </row>
    <row r="5" spans="3:6" x14ac:dyDescent="0.25">
      <c r="C5" s="75" t="s">
        <v>136</v>
      </c>
      <c r="D5" s="76"/>
      <c r="E5" s="76"/>
      <c r="F5" s="77"/>
    </row>
    <row r="6" spans="3:6" ht="30.75" customHeight="1" x14ac:dyDescent="0.25">
      <c r="C6" s="131" t="s">
        <v>163</v>
      </c>
      <c r="D6" s="78" t="s">
        <v>137</v>
      </c>
      <c r="E6" s="78" t="s">
        <v>138</v>
      </c>
      <c r="F6" s="79" t="s">
        <v>139</v>
      </c>
    </row>
    <row r="7" spans="3:6" x14ac:dyDescent="0.25">
      <c r="C7" s="106">
        <f>+Calculator!C13+6</f>
        <v>43954</v>
      </c>
      <c r="D7" s="107"/>
      <c r="E7" s="107"/>
      <c r="F7" s="108"/>
    </row>
    <row r="8" spans="3:6" x14ac:dyDescent="0.25">
      <c r="C8" s="109">
        <f>+C7+7</f>
        <v>43961</v>
      </c>
      <c r="D8" s="110"/>
      <c r="E8" s="110"/>
      <c r="F8" s="111"/>
    </row>
    <row r="9" spans="3:6" x14ac:dyDescent="0.25">
      <c r="C9" s="109">
        <f t="shared" ref="C9:C14" si="0">+C8+7</f>
        <v>43968</v>
      </c>
      <c r="D9" s="110"/>
      <c r="E9" s="110"/>
      <c r="F9" s="111"/>
    </row>
    <row r="10" spans="3:6" x14ac:dyDescent="0.25">
      <c r="C10" s="109">
        <f t="shared" si="0"/>
        <v>43975</v>
      </c>
      <c r="D10" s="110"/>
      <c r="E10" s="110"/>
      <c r="F10" s="111"/>
    </row>
    <row r="11" spans="3:6" x14ac:dyDescent="0.25">
      <c r="C11" s="109">
        <f t="shared" si="0"/>
        <v>43982</v>
      </c>
      <c r="D11" s="110"/>
      <c r="E11" s="110"/>
      <c r="F11" s="111"/>
    </row>
    <row r="12" spans="3:6" x14ac:dyDescent="0.25">
      <c r="C12" s="109">
        <f t="shared" si="0"/>
        <v>43989</v>
      </c>
      <c r="D12" s="110"/>
      <c r="E12" s="110"/>
      <c r="F12" s="111"/>
    </row>
    <row r="13" spans="3:6" x14ac:dyDescent="0.25">
      <c r="C13" s="109">
        <f t="shared" si="0"/>
        <v>43996</v>
      </c>
      <c r="D13" s="110"/>
      <c r="E13" s="110"/>
      <c r="F13" s="111"/>
    </row>
    <row r="14" spans="3:6" x14ac:dyDescent="0.25">
      <c r="C14" s="109">
        <f t="shared" si="0"/>
        <v>44003</v>
      </c>
      <c r="D14" s="112"/>
      <c r="E14" s="112"/>
      <c r="F14" s="113"/>
    </row>
    <row r="15" spans="3:6" x14ac:dyDescent="0.25">
      <c r="C15" s="80" t="s">
        <v>140</v>
      </c>
      <c r="D15" s="81">
        <f>SUM(D7:D14)</f>
        <v>0</v>
      </c>
      <c r="E15" s="81">
        <f t="shared" ref="E15:F15" si="1">SUM(E7:E14)</f>
        <v>0</v>
      </c>
      <c r="F15" s="82">
        <f t="shared" si="1"/>
        <v>0</v>
      </c>
    </row>
    <row r="17" spans="1:1" x14ac:dyDescent="0.25">
      <c r="A17" t="s">
        <v>54</v>
      </c>
    </row>
    <row r="18" spans="1:1" x14ac:dyDescent="0.25">
      <c r="A18" t="s">
        <v>164</v>
      </c>
    </row>
    <row r="19" spans="1:1" x14ac:dyDescent="0.25">
      <c r="A19" t="s">
        <v>143</v>
      </c>
    </row>
    <row r="20" spans="1:1" x14ac:dyDescent="0.25">
      <c r="A20" t="s">
        <v>142</v>
      </c>
    </row>
    <row r="21" spans="1:1" x14ac:dyDescent="0.25">
      <c r="A21" t="s">
        <v>141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01F1-4205-4E78-97FB-E26579102F23}">
  <dimension ref="A1:V103"/>
  <sheetViews>
    <sheetView workbookViewId="0">
      <selection activeCell="G13" sqref="G13"/>
    </sheetView>
  </sheetViews>
  <sheetFormatPr defaultRowHeight="12.75" x14ac:dyDescent="0.2"/>
  <cols>
    <col min="1" max="1" width="14.28515625" style="20" customWidth="1"/>
    <col min="2" max="2" width="12.140625" style="20" customWidth="1"/>
    <col min="3" max="3" width="10.7109375" style="20" customWidth="1"/>
    <col min="4" max="4" width="10.28515625" style="20" customWidth="1"/>
    <col min="5" max="5" width="10.7109375" style="20" customWidth="1"/>
    <col min="6" max="6" width="14.7109375" style="20" customWidth="1"/>
    <col min="7" max="10" width="10.7109375" style="20" customWidth="1"/>
    <col min="11" max="11" width="9.140625" style="20"/>
    <col min="12" max="12" width="10" style="20" customWidth="1"/>
    <col min="13" max="28" width="8.5703125" style="20" customWidth="1"/>
    <col min="29" max="29" width="12.85546875" style="20" bestFit="1" customWidth="1"/>
    <col min="30" max="263" width="9.140625" style="20"/>
    <col min="264" max="264" width="14.28515625" style="20" bestFit="1" customWidth="1"/>
    <col min="265" max="265" width="12.140625" style="20" bestFit="1" customWidth="1"/>
    <col min="266" max="266" width="12.5703125" style="20" bestFit="1" customWidth="1"/>
    <col min="267" max="267" width="10.7109375" style="20" customWidth="1"/>
    <col min="268" max="268" width="10.28515625" style="20" customWidth="1"/>
    <col min="269" max="274" width="10.7109375" style="20" customWidth="1"/>
    <col min="275" max="275" width="9.140625" style="20"/>
    <col min="276" max="276" width="10" style="20" customWidth="1"/>
    <col min="277" max="277" width="10.85546875" style="20" bestFit="1" customWidth="1"/>
    <col min="278" max="281" width="9.140625" style="20"/>
    <col min="282" max="282" width="11.42578125" style="20" customWidth="1"/>
    <col min="283" max="284" width="9.140625" style="20"/>
    <col min="285" max="285" width="12.85546875" style="20" bestFit="1" customWidth="1"/>
    <col min="286" max="519" width="9.140625" style="20"/>
    <col min="520" max="520" width="14.28515625" style="20" bestFit="1" customWidth="1"/>
    <col min="521" max="521" width="12.140625" style="20" bestFit="1" customWidth="1"/>
    <col min="522" max="522" width="12.5703125" style="20" bestFit="1" customWidth="1"/>
    <col min="523" max="523" width="10.7109375" style="20" customWidth="1"/>
    <col min="524" max="524" width="10.28515625" style="20" customWidth="1"/>
    <col min="525" max="530" width="10.7109375" style="20" customWidth="1"/>
    <col min="531" max="531" width="9.140625" style="20"/>
    <col min="532" max="532" width="10" style="20" customWidth="1"/>
    <col min="533" max="533" width="10.85546875" style="20" bestFit="1" customWidth="1"/>
    <col min="534" max="537" width="9.140625" style="20"/>
    <col min="538" max="538" width="11.42578125" style="20" customWidth="1"/>
    <col min="539" max="540" width="9.140625" style="20"/>
    <col min="541" max="541" width="12.85546875" style="20" bestFit="1" customWidth="1"/>
    <col min="542" max="775" width="9.140625" style="20"/>
    <col min="776" max="776" width="14.28515625" style="20" bestFit="1" customWidth="1"/>
    <col min="777" max="777" width="12.140625" style="20" bestFit="1" customWidth="1"/>
    <col min="778" max="778" width="12.5703125" style="20" bestFit="1" customWidth="1"/>
    <col min="779" max="779" width="10.7109375" style="20" customWidth="1"/>
    <col min="780" max="780" width="10.28515625" style="20" customWidth="1"/>
    <col min="781" max="786" width="10.7109375" style="20" customWidth="1"/>
    <col min="787" max="787" width="9.140625" style="20"/>
    <col min="788" max="788" width="10" style="20" customWidth="1"/>
    <col min="789" max="789" width="10.85546875" style="20" bestFit="1" customWidth="1"/>
    <col min="790" max="793" width="9.140625" style="20"/>
    <col min="794" max="794" width="11.42578125" style="20" customWidth="1"/>
    <col min="795" max="796" width="9.140625" style="20"/>
    <col min="797" max="797" width="12.85546875" style="20" bestFit="1" customWidth="1"/>
    <col min="798" max="1031" width="9.140625" style="20"/>
    <col min="1032" max="1032" width="14.28515625" style="20" bestFit="1" customWidth="1"/>
    <col min="1033" max="1033" width="12.140625" style="20" bestFit="1" customWidth="1"/>
    <col min="1034" max="1034" width="12.5703125" style="20" bestFit="1" customWidth="1"/>
    <col min="1035" max="1035" width="10.7109375" style="20" customWidth="1"/>
    <col min="1036" max="1036" width="10.28515625" style="20" customWidth="1"/>
    <col min="1037" max="1042" width="10.7109375" style="20" customWidth="1"/>
    <col min="1043" max="1043" width="9.140625" style="20"/>
    <col min="1044" max="1044" width="10" style="20" customWidth="1"/>
    <col min="1045" max="1045" width="10.85546875" style="20" bestFit="1" customWidth="1"/>
    <col min="1046" max="1049" width="9.140625" style="20"/>
    <col min="1050" max="1050" width="11.42578125" style="20" customWidth="1"/>
    <col min="1051" max="1052" width="9.140625" style="20"/>
    <col min="1053" max="1053" width="12.85546875" style="20" bestFit="1" customWidth="1"/>
    <col min="1054" max="1287" width="9.140625" style="20"/>
    <col min="1288" max="1288" width="14.28515625" style="20" bestFit="1" customWidth="1"/>
    <col min="1289" max="1289" width="12.140625" style="20" bestFit="1" customWidth="1"/>
    <col min="1290" max="1290" width="12.5703125" style="20" bestFit="1" customWidth="1"/>
    <col min="1291" max="1291" width="10.7109375" style="20" customWidth="1"/>
    <col min="1292" max="1292" width="10.28515625" style="20" customWidth="1"/>
    <col min="1293" max="1298" width="10.7109375" style="20" customWidth="1"/>
    <col min="1299" max="1299" width="9.140625" style="20"/>
    <col min="1300" max="1300" width="10" style="20" customWidth="1"/>
    <col min="1301" max="1301" width="10.85546875" style="20" bestFit="1" customWidth="1"/>
    <col min="1302" max="1305" width="9.140625" style="20"/>
    <col min="1306" max="1306" width="11.42578125" style="20" customWidth="1"/>
    <col min="1307" max="1308" width="9.140625" style="20"/>
    <col min="1309" max="1309" width="12.85546875" style="20" bestFit="1" customWidth="1"/>
    <col min="1310" max="1543" width="9.140625" style="20"/>
    <col min="1544" max="1544" width="14.28515625" style="20" bestFit="1" customWidth="1"/>
    <col min="1545" max="1545" width="12.140625" style="20" bestFit="1" customWidth="1"/>
    <col min="1546" max="1546" width="12.5703125" style="20" bestFit="1" customWidth="1"/>
    <col min="1547" max="1547" width="10.7109375" style="20" customWidth="1"/>
    <col min="1548" max="1548" width="10.28515625" style="20" customWidth="1"/>
    <col min="1549" max="1554" width="10.7109375" style="20" customWidth="1"/>
    <col min="1555" max="1555" width="9.140625" style="20"/>
    <col min="1556" max="1556" width="10" style="20" customWidth="1"/>
    <col min="1557" max="1557" width="10.85546875" style="20" bestFit="1" customWidth="1"/>
    <col min="1558" max="1561" width="9.140625" style="20"/>
    <col min="1562" max="1562" width="11.42578125" style="20" customWidth="1"/>
    <col min="1563" max="1564" width="9.140625" style="20"/>
    <col min="1565" max="1565" width="12.85546875" style="20" bestFit="1" customWidth="1"/>
    <col min="1566" max="1799" width="9.140625" style="20"/>
    <col min="1800" max="1800" width="14.28515625" style="20" bestFit="1" customWidth="1"/>
    <col min="1801" max="1801" width="12.140625" style="20" bestFit="1" customWidth="1"/>
    <col min="1802" max="1802" width="12.5703125" style="20" bestFit="1" customWidth="1"/>
    <col min="1803" max="1803" width="10.7109375" style="20" customWidth="1"/>
    <col min="1804" max="1804" width="10.28515625" style="20" customWidth="1"/>
    <col min="1805" max="1810" width="10.7109375" style="20" customWidth="1"/>
    <col min="1811" max="1811" width="9.140625" style="20"/>
    <col min="1812" max="1812" width="10" style="20" customWidth="1"/>
    <col min="1813" max="1813" width="10.85546875" style="20" bestFit="1" customWidth="1"/>
    <col min="1814" max="1817" width="9.140625" style="20"/>
    <col min="1818" max="1818" width="11.42578125" style="20" customWidth="1"/>
    <col min="1819" max="1820" width="9.140625" style="20"/>
    <col min="1821" max="1821" width="12.85546875" style="20" bestFit="1" customWidth="1"/>
    <col min="1822" max="2055" width="9.140625" style="20"/>
    <col min="2056" max="2056" width="14.28515625" style="20" bestFit="1" customWidth="1"/>
    <col min="2057" max="2057" width="12.140625" style="20" bestFit="1" customWidth="1"/>
    <col min="2058" max="2058" width="12.5703125" style="20" bestFit="1" customWidth="1"/>
    <col min="2059" max="2059" width="10.7109375" style="20" customWidth="1"/>
    <col min="2060" max="2060" width="10.28515625" style="20" customWidth="1"/>
    <col min="2061" max="2066" width="10.7109375" style="20" customWidth="1"/>
    <col min="2067" max="2067" width="9.140625" style="20"/>
    <col min="2068" max="2068" width="10" style="20" customWidth="1"/>
    <col min="2069" max="2069" width="10.85546875" style="20" bestFit="1" customWidth="1"/>
    <col min="2070" max="2073" width="9.140625" style="20"/>
    <col min="2074" max="2074" width="11.42578125" style="20" customWidth="1"/>
    <col min="2075" max="2076" width="9.140625" style="20"/>
    <col min="2077" max="2077" width="12.85546875" style="20" bestFit="1" customWidth="1"/>
    <col min="2078" max="2311" width="9.140625" style="20"/>
    <col min="2312" max="2312" width="14.28515625" style="20" bestFit="1" customWidth="1"/>
    <col min="2313" max="2313" width="12.140625" style="20" bestFit="1" customWidth="1"/>
    <col min="2314" max="2314" width="12.5703125" style="20" bestFit="1" customWidth="1"/>
    <col min="2315" max="2315" width="10.7109375" style="20" customWidth="1"/>
    <col min="2316" max="2316" width="10.28515625" style="20" customWidth="1"/>
    <col min="2317" max="2322" width="10.7109375" style="20" customWidth="1"/>
    <col min="2323" max="2323" width="9.140625" style="20"/>
    <col min="2324" max="2324" width="10" style="20" customWidth="1"/>
    <col min="2325" max="2325" width="10.85546875" style="20" bestFit="1" customWidth="1"/>
    <col min="2326" max="2329" width="9.140625" style="20"/>
    <col min="2330" max="2330" width="11.42578125" style="20" customWidth="1"/>
    <col min="2331" max="2332" width="9.140625" style="20"/>
    <col min="2333" max="2333" width="12.85546875" style="20" bestFit="1" customWidth="1"/>
    <col min="2334" max="2567" width="9.140625" style="20"/>
    <col min="2568" max="2568" width="14.28515625" style="20" bestFit="1" customWidth="1"/>
    <col min="2569" max="2569" width="12.140625" style="20" bestFit="1" customWidth="1"/>
    <col min="2570" max="2570" width="12.5703125" style="20" bestFit="1" customWidth="1"/>
    <col min="2571" max="2571" width="10.7109375" style="20" customWidth="1"/>
    <col min="2572" max="2572" width="10.28515625" style="20" customWidth="1"/>
    <col min="2573" max="2578" width="10.7109375" style="20" customWidth="1"/>
    <col min="2579" max="2579" width="9.140625" style="20"/>
    <col min="2580" max="2580" width="10" style="20" customWidth="1"/>
    <col min="2581" max="2581" width="10.85546875" style="20" bestFit="1" customWidth="1"/>
    <col min="2582" max="2585" width="9.140625" style="20"/>
    <col min="2586" max="2586" width="11.42578125" style="20" customWidth="1"/>
    <col min="2587" max="2588" width="9.140625" style="20"/>
    <col min="2589" max="2589" width="12.85546875" style="20" bestFit="1" customWidth="1"/>
    <col min="2590" max="2823" width="9.140625" style="20"/>
    <col min="2824" max="2824" width="14.28515625" style="20" bestFit="1" customWidth="1"/>
    <col min="2825" max="2825" width="12.140625" style="20" bestFit="1" customWidth="1"/>
    <col min="2826" max="2826" width="12.5703125" style="20" bestFit="1" customWidth="1"/>
    <col min="2827" max="2827" width="10.7109375" style="20" customWidth="1"/>
    <col min="2828" max="2828" width="10.28515625" style="20" customWidth="1"/>
    <col min="2829" max="2834" width="10.7109375" style="20" customWidth="1"/>
    <col min="2835" max="2835" width="9.140625" style="20"/>
    <col min="2836" max="2836" width="10" style="20" customWidth="1"/>
    <col min="2837" max="2837" width="10.85546875" style="20" bestFit="1" customWidth="1"/>
    <col min="2838" max="2841" width="9.140625" style="20"/>
    <col min="2842" max="2842" width="11.42578125" style="20" customWidth="1"/>
    <col min="2843" max="2844" width="9.140625" style="20"/>
    <col min="2845" max="2845" width="12.85546875" style="20" bestFit="1" customWidth="1"/>
    <col min="2846" max="3079" width="9.140625" style="20"/>
    <col min="3080" max="3080" width="14.28515625" style="20" bestFit="1" customWidth="1"/>
    <col min="3081" max="3081" width="12.140625" style="20" bestFit="1" customWidth="1"/>
    <col min="3082" max="3082" width="12.5703125" style="20" bestFit="1" customWidth="1"/>
    <col min="3083" max="3083" width="10.7109375" style="20" customWidth="1"/>
    <col min="3084" max="3084" width="10.28515625" style="20" customWidth="1"/>
    <col min="3085" max="3090" width="10.7109375" style="20" customWidth="1"/>
    <col min="3091" max="3091" width="9.140625" style="20"/>
    <col min="3092" max="3092" width="10" style="20" customWidth="1"/>
    <col min="3093" max="3093" width="10.85546875" style="20" bestFit="1" customWidth="1"/>
    <col min="3094" max="3097" width="9.140625" style="20"/>
    <col min="3098" max="3098" width="11.42578125" style="20" customWidth="1"/>
    <col min="3099" max="3100" width="9.140625" style="20"/>
    <col min="3101" max="3101" width="12.85546875" style="20" bestFit="1" customWidth="1"/>
    <col min="3102" max="3335" width="9.140625" style="20"/>
    <col min="3336" max="3336" width="14.28515625" style="20" bestFit="1" customWidth="1"/>
    <col min="3337" max="3337" width="12.140625" style="20" bestFit="1" customWidth="1"/>
    <col min="3338" max="3338" width="12.5703125" style="20" bestFit="1" customWidth="1"/>
    <col min="3339" max="3339" width="10.7109375" style="20" customWidth="1"/>
    <col min="3340" max="3340" width="10.28515625" style="20" customWidth="1"/>
    <col min="3341" max="3346" width="10.7109375" style="20" customWidth="1"/>
    <col min="3347" max="3347" width="9.140625" style="20"/>
    <col min="3348" max="3348" width="10" style="20" customWidth="1"/>
    <col min="3349" max="3349" width="10.85546875" style="20" bestFit="1" customWidth="1"/>
    <col min="3350" max="3353" width="9.140625" style="20"/>
    <col min="3354" max="3354" width="11.42578125" style="20" customWidth="1"/>
    <col min="3355" max="3356" width="9.140625" style="20"/>
    <col min="3357" max="3357" width="12.85546875" style="20" bestFit="1" customWidth="1"/>
    <col min="3358" max="3591" width="9.140625" style="20"/>
    <col min="3592" max="3592" width="14.28515625" style="20" bestFit="1" customWidth="1"/>
    <col min="3593" max="3593" width="12.140625" style="20" bestFit="1" customWidth="1"/>
    <col min="3594" max="3594" width="12.5703125" style="20" bestFit="1" customWidth="1"/>
    <col min="3595" max="3595" width="10.7109375" style="20" customWidth="1"/>
    <col min="3596" max="3596" width="10.28515625" style="20" customWidth="1"/>
    <col min="3597" max="3602" width="10.7109375" style="20" customWidth="1"/>
    <col min="3603" max="3603" width="9.140625" style="20"/>
    <col min="3604" max="3604" width="10" style="20" customWidth="1"/>
    <col min="3605" max="3605" width="10.85546875" style="20" bestFit="1" customWidth="1"/>
    <col min="3606" max="3609" width="9.140625" style="20"/>
    <col min="3610" max="3610" width="11.42578125" style="20" customWidth="1"/>
    <col min="3611" max="3612" width="9.140625" style="20"/>
    <col min="3613" max="3613" width="12.85546875" style="20" bestFit="1" customWidth="1"/>
    <col min="3614" max="3847" width="9.140625" style="20"/>
    <col min="3848" max="3848" width="14.28515625" style="20" bestFit="1" customWidth="1"/>
    <col min="3849" max="3849" width="12.140625" style="20" bestFit="1" customWidth="1"/>
    <col min="3850" max="3850" width="12.5703125" style="20" bestFit="1" customWidth="1"/>
    <col min="3851" max="3851" width="10.7109375" style="20" customWidth="1"/>
    <col min="3852" max="3852" width="10.28515625" style="20" customWidth="1"/>
    <col min="3853" max="3858" width="10.7109375" style="20" customWidth="1"/>
    <col min="3859" max="3859" width="9.140625" style="20"/>
    <col min="3860" max="3860" width="10" style="20" customWidth="1"/>
    <col min="3861" max="3861" width="10.85546875" style="20" bestFit="1" customWidth="1"/>
    <col min="3862" max="3865" width="9.140625" style="20"/>
    <col min="3866" max="3866" width="11.42578125" style="20" customWidth="1"/>
    <col min="3867" max="3868" width="9.140625" style="20"/>
    <col min="3869" max="3869" width="12.85546875" style="20" bestFit="1" customWidth="1"/>
    <col min="3870" max="4103" width="9.140625" style="20"/>
    <col min="4104" max="4104" width="14.28515625" style="20" bestFit="1" customWidth="1"/>
    <col min="4105" max="4105" width="12.140625" style="20" bestFit="1" customWidth="1"/>
    <col min="4106" max="4106" width="12.5703125" style="20" bestFit="1" customWidth="1"/>
    <col min="4107" max="4107" width="10.7109375" style="20" customWidth="1"/>
    <col min="4108" max="4108" width="10.28515625" style="20" customWidth="1"/>
    <col min="4109" max="4114" width="10.7109375" style="20" customWidth="1"/>
    <col min="4115" max="4115" width="9.140625" style="20"/>
    <col min="4116" max="4116" width="10" style="20" customWidth="1"/>
    <col min="4117" max="4117" width="10.85546875" style="20" bestFit="1" customWidth="1"/>
    <col min="4118" max="4121" width="9.140625" style="20"/>
    <col min="4122" max="4122" width="11.42578125" style="20" customWidth="1"/>
    <col min="4123" max="4124" width="9.140625" style="20"/>
    <col min="4125" max="4125" width="12.85546875" style="20" bestFit="1" customWidth="1"/>
    <col min="4126" max="4359" width="9.140625" style="20"/>
    <col min="4360" max="4360" width="14.28515625" style="20" bestFit="1" customWidth="1"/>
    <col min="4361" max="4361" width="12.140625" style="20" bestFit="1" customWidth="1"/>
    <col min="4362" max="4362" width="12.5703125" style="20" bestFit="1" customWidth="1"/>
    <col min="4363" max="4363" width="10.7109375" style="20" customWidth="1"/>
    <col min="4364" max="4364" width="10.28515625" style="20" customWidth="1"/>
    <col min="4365" max="4370" width="10.7109375" style="20" customWidth="1"/>
    <col min="4371" max="4371" width="9.140625" style="20"/>
    <col min="4372" max="4372" width="10" style="20" customWidth="1"/>
    <col min="4373" max="4373" width="10.85546875" style="20" bestFit="1" customWidth="1"/>
    <col min="4374" max="4377" width="9.140625" style="20"/>
    <col min="4378" max="4378" width="11.42578125" style="20" customWidth="1"/>
    <col min="4379" max="4380" width="9.140625" style="20"/>
    <col min="4381" max="4381" width="12.85546875" style="20" bestFit="1" customWidth="1"/>
    <col min="4382" max="4615" width="9.140625" style="20"/>
    <col min="4616" max="4616" width="14.28515625" style="20" bestFit="1" customWidth="1"/>
    <col min="4617" max="4617" width="12.140625" style="20" bestFit="1" customWidth="1"/>
    <col min="4618" max="4618" width="12.5703125" style="20" bestFit="1" customWidth="1"/>
    <col min="4619" max="4619" width="10.7109375" style="20" customWidth="1"/>
    <col min="4620" max="4620" width="10.28515625" style="20" customWidth="1"/>
    <col min="4621" max="4626" width="10.7109375" style="20" customWidth="1"/>
    <col min="4627" max="4627" width="9.140625" style="20"/>
    <col min="4628" max="4628" width="10" style="20" customWidth="1"/>
    <col min="4629" max="4629" width="10.85546875" style="20" bestFit="1" customWidth="1"/>
    <col min="4630" max="4633" width="9.140625" style="20"/>
    <col min="4634" max="4634" width="11.42578125" style="20" customWidth="1"/>
    <col min="4635" max="4636" width="9.140625" style="20"/>
    <col min="4637" max="4637" width="12.85546875" style="20" bestFit="1" customWidth="1"/>
    <col min="4638" max="4871" width="9.140625" style="20"/>
    <col min="4872" max="4872" width="14.28515625" style="20" bestFit="1" customWidth="1"/>
    <col min="4873" max="4873" width="12.140625" style="20" bestFit="1" customWidth="1"/>
    <col min="4874" max="4874" width="12.5703125" style="20" bestFit="1" customWidth="1"/>
    <col min="4875" max="4875" width="10.7109375" style="20" customWidth="1"/>
    <col min="4876" max="4876" width="10.28515625" style="20" customWidth="1"/>
    <col min="4877" max="4882" width="10.7109375" style="20" customWidth="1"/>
    <col min="4883" max="4883" width="9.140625" style="20"/>
    <col min="4884" max="4884" width="10" style="20" customWidth="1"/>
    <col min="4885" max="4885" width="10.85546875" style="20" bestFit="1" customWidth="1"/>
    <col min="4886" max="4889" width="9.140625" style="20"/>
    <col min="4890" max="4890" width="11.42578125" style="20" customWidth="1"/>
    <col min="4891" max="4892" width="9.140625" style="20"/>
    <col min="4893" max="4893" width="12.85546875" style="20" bestFit="1" customWidth="1"/>
    <col min="4894" max="5127" width="9.140625" style="20"/>
    <col min="5128" max="5128" width="14.28515625" style="20" bestFit="1" customWidth="1"/>
    <col min="5129" max="5129" width="12.140625" style="20" bestFit="1" customWidth="1"/>
    <col min="5130" max="5130" width="12.5703125" style="20" bestFit="1" customWidth="1"/>
    <col min="5131" max="5131" width="10.7109375" style="20" customWidth="1"/>
    <col min="5132" max="5132" width="10.28515625" style="20" customWidth="1"/>
    <col min="5133" max="5138" width="10.7109375" style="20" customWidth="1"/>
    <col min="5139" max="5139" width="9.140625" style="20"/>
    <col min="5140" max="5140" width="10" style="20" customWidth="1"/>
    <col min="5141" max="5141" width="10.85546875" style="20" bestFit="1" customWidth="1"/>
    <col min="5142" max="5145" width="9.140625" style="20"/>
    <col min="5146" max="5146" width="11.42578125" style="20" customWidth="1"/>
    <col min="5147" max="5148" width="9.140625" style="20"/>
    <col min="5149" max="5149" width="12.85546875" style="20" bestFit="1" customWidth="1"/>
    <col min="5150" max="5383" width="9.140625" style="20"/>
    <col min="5384" max="5384" width="14.28515625" style="20" bestFit="1" customWidth="1"/>
    <col min="5385" max="5385" width="12.140625" style="20" bestFit="1" customWidth="1"/>
    <col min="5386" max="5386" width="12.5703125" style="20" bestFit="1" customWidth="1"/>
    <col min="5387" max="5387" width="10.7109375" style="20" customWidth="1"/>
    <col min="5388" max="5388" width="10.28515625" style="20" customWidth="1"/>
    <col min="5389" max="5394" width="10.7109375" style="20" customWidth="1"/>
    <col min="5395" max="5395" width="9.140625" style="20"/>
    <col min="5396" max="5396" width="10" style="20" customWidth="1"/>
    <col min="5397" max="5397" width="10.85546875" style="20" bestFit="1" customWidth="1"/>
    <col min="5398" max="5401" width="9.140625" style="20"/>
    <col min="5402" max="5402" width="11.42578125" style="20" customWidth="1"/>
    <col min="5403" max="5404" width="9.140625" style="20"/>
    <col min="5405" max="5405" width="12.85546875" style="20" bestFit="1" customWidth="1"/>
    <col min="5406" max="5639" width="9.140625" style="20"/>
    <col min="5640" max="5640" width="14.28515625" style="20" bestFit="1" customWidth="1"/>
    <col min="5641" max="5641" width="12.140625" style="20" bestFit="1" customWidth="1"/>
    <col min="5642" max="5642" width="12.5703125" style="20" bestFit="1" customWidth="1"/>
    <col min="5643" max="5643" width="10.7109375" style="20" customWidth="1"/>
    <col min="5644" max="5644" width="10.28515625" style="20" customWidth="1"/>
    <col min="5645" max="5650" width="10.7109375" style="20" customWidth="1"/>
    <col min="5651" max="5651" width="9.140625" style="20"/>
    <col min="5652" max="5652" width="10" style="20" customWidth="1"/>
    <col min="5653" max="5653" width="10.85546875" style="20" bestFit="1" customWidth="1"/>
    <col min="5654" max="5657" width="9.140625" style="20"/>
    <col min="5658" max="5658" width="11.42578125" style="20" customWidth="1"/>
    <col min="5659" max="5660" width="9.140625" style="20"/>
    <col min="5661" max="5661" width="12.85546875" style="20" bestFit="1" customWidth="1"/>
    <col min="5662" max="5895" width="9.140625" style="20"/>
    <col min="5896" max="5896" width="14.28515625" style="20" bestFit="1" customWidth="1"/>
    <col min="5897" max="5897" width="12.140625" style="20" bestFit="1" customWidth="1"/>
    <col min="5898" max="5898" width="12.5703125" style="20" bestFit="1" customWidth="1"/>
    <col min="5899" max="5899" width="10.7109375" style="20" customWidth="1"/>
    <col min="5900" max="5900" width="10.28515625" style="20" customWidth="1"/>
    <col min="5901" max="5906" width="10.7109375" style="20" customWidth="1"/>
    <col min="5907" max="5907" width="9.140625" style="20"/>
    <col min="5908" max="5908" width="10" style="20" customWidth="1"/>
    <col min="5909" max="5909" width="10.85546875" style="20" bestFit="1" customWidth="1"/>
    <col min="5910" max="5913" width="9.140625" style="20"/>
    <col min="5914" max="5914" width="11.42578125" style="20" customWidth="1"/>
    <col min="5915" max="5916" width="9.140625" style="20"/>
    <col min="5917" max="5917" width="12.85546875" style="20" bestFit="1" customWidth="1"/>
    <col min="5918" max="6151" width="9.140625" style="20"/>
    <col min="6152" max="6152" width="14.28515625" style="20" bestFit="1" customWidth="1"/>
    <col min="6153" max="6153" width="12.140625" style="20" bestFit="1" customWidth="1"/>
    <col min="6154" max="6154" width="12.5703125" style="20" bestFit="1" customWidth="1"/>
    <col min="6155" max="6155" width="10.7109375" style="20" customWidth="1"/>
    <col min="6156" max="6156" width="10.28515625" style="20" customWidth="1"/>
    <col min="6157" max="6162" width="10.7109375" style="20" customWidth="1"/>
    <col min="6163" max="6163" width="9.140625" style="20"/>
    <col min="6164" max="6164" width="10" style="20" customWidth="1"/>
    <col min="6165" max="6165" width="10.85546875" style="20" bestFit="1" customWidth="1"/>
    <col min="6166" max="6169" width="9.140625" style="20"/>
    <col min="6170" max="6170" width="11.42578125" style="20" customWidth="1"/>
    <col min="6171" max="6172" width="9.140625" style="20"/>
    <col min="6173" max="6173" width="12.85546875" style="20" bestFit="1" customWidth="1"/>
    <col min="6174" max="6407" width="9.140625" style="20"/>
    <col min="6408" max="6408" width="14.28515625" style="20" bestFit="1" customWidth="1"/>
    <col min="6409" max="6409" width="12.140625" style="20" bestFit="1" customWidth="1"/>
    <col min="6410" max="6410" width="12.5703125" style="20" bestFit="1" customWidth="1"/>
    <col min="6411" max="6411" width="10.7109375" style="20" customWidth="1"/>
    <col min="6412" max="6412" width="10.28515625" style="20" customWidth="1"/>
    <col min="6413" max="6418" width="10.7109375" style="20" customWidth="1"/>
    <col min="6419" max="6419" width="9.140625" style="20"/>
    <col min="6420" max="6420" width="10" style="20" customWidth="1"/>
    <col min="6421" max="6421" width="10.85546875" style="20" bestFit="1" customWidth="1"/>
    <col min="6422" max="6425" width="9.140625" style="20"/>
    <col min="6426" max="6426" width="11.42578125" style="20" customWidth="1"/>
    <col min="6427" max="6428" width="9.140625" style="20"/>
    <col min="6429" max="6429" width="12.85546875" style="20" bestFit="1" customWidth="1"/>
    <col min="6430" max="6663" width="9.140625" style="20"/>
    <col min="6664" max="6664" width="14.28515625" style="20" bestFit="1" customWidth="1"/>
    <col min="6665" max="6665" width="12.140625" style="20" bestFit="1" customWidth="1"/>
    <col min="6666" max="6666" width="12.5703125" style="20" bestFit="1" customWidth="1"/>
    <col min="6667" max="6667" width="10.7109375" style="20" customWidth="1"/>
    <col min="6668" max="6668" width="10.28515625" style="20" customWidth="1"/>
    <col min="6669" max="6674" width="10.7109375" style="20" customWidth="1"/>
    <col min="6675" max="6675" width="9.140625" style="20"/>
    <col min="6676" max="6676" width="10" style="20" customWidth="1"/>
    <col min="6677" max="6677" width="10.85546875" style="20" bestFit="1" customWidth="1"/>
    <col min="6678" max="6681" width="9.140625" style="20"/>
    <col min="6682" max="6682" width="11.42578125" style="20" customWidth="1"/>
    <col min="6683" max="6684" width="9.140625" style="20"/>
    <col min="6685" max="6685" width="12.85546875" style="20" bestFit="1" customWidth="1"/>
    <col min="6686" max="6919" width="9.140625" style="20"/>
    <col min="6920" max="6920" width="14.28515625" style="20" bestFit="1" customWidth="1"/>
    <col min="6921" max="6921" width="12.140625" style="20" bestFit="1" customWidth="1"/>
    <col min="6922" max="6922" width="12.5703125" style="20" bestFit="1" customWidth="1"/>
    <col min="6923" max="6923" width="10.7109375" style="20" customWidth="1"/>
    <col min="6924" max="6924" width="10.28515625" style="20" customWidth="1"/>
    <col min="6925" max="6930" width="10.7109375" style="20" customWidth="1"/>
    <col min="6931" max="6931" width="9.140625" style="20"/>
    <col min="6932" max="6932" width="10" style="20" customWidth="1"/>
    <col min="6933" max="6933" width="10.85546875" style="20" bestFit="1" customWidth="1"/>
    <col min="6934" max="6937" width="9.140625" style="20"/>
    <col min="6938" max="6938" width="11.42578125" style="20" customWidth="1"/>
    <col min="6939" max="6940" width="9.140625" style="20"/>
    <col min="6941" max="6941" width="12.85546875" style="20" bestFit="1" customWidth="1"/>
    <col min="6942" max="7175" width="9.140625" style="20"/>
    <col min="7176" max="7176" width="14.28515625" style="20" bestFit="1" customWidth="1"/>
    <col min="7177" max="7177" width="12.140625" style="20" bestFit="1" customWidth="1"/>
    <col min="7178" max="7178" width="12.5703125" style="20" bestFit="1" customWidth="1"/>
    <col min="7179" max="7179" width="10.7109375" style="20" customWidth="1"/>
    <col min="7180" max="7180" width="10.28515625" style="20" customWidth="1"/>
    <col min="7181" max="7186" width="10.7109375" style="20" customWidth="1"/>
    <col min="7187" max="7187" width="9.140625" style="20"/>
    <col min="7188" max="7188" width="10" style="20" customWidth="1"/>
    <col min="7189" max="7189" width="10.85546875" style="20" bestFit="1" customWidth="1"/>
    <col min="7190" max="7193" width="9.140625" style="20"/>
    <col min="7194" max="7194" width="11.42578125" style="20" customWidth="1"/>
    <col min="7195" max="7196" width="9.140625" style="20"/>
    <col min="7197" max="7197" width="12.85546875" style="20" bestFit="1" customWidth="1"/>
    <col min="7198" max="7431" width="9.140625" style="20"/>
    <col min="7432" max="7432" width="14.28515625" style="20" bestFit="1" customWidth="1"/>
    <col min="7433" max="7433" width="12.140625" style="20" bestFit="1" customWidth="1"/>
    <col min="7434" max="7434" width="12.5703125" style="20" bestFit="1" customWidth="1"/>
    <col min="7435" max="7435" width="10.7109375" style="20" customWidth="1"/>
    <col min="7436" max="7436" width="10.28515625" style="20" customWidth="1"/>
    <col min="7437" max="7442" width="10.7109375" style="20" customWidth="1"/>
    <col min="7443" max="7443" width="9.140625" style="20"/>
    <col min="7444" max="7444" width="10" style="20" customWidth="1"/>
    <col min="7445" max="7445" width="10.85546875" style="20" bestFit="1" customWidth="1"/>
    <col min="7446" max="7449" width="9.140625" style="20"/>
    <col min="7450" max="7450" width="11.42578125" style="20" customWidth="1"/>
    <col min="7451" max="7452" width="9.140625" style="20"/>
    <col min="7453" max="7453" width="12.85546875" style="20" bestFit="1" customWidth="1"/>
    <col min="7454" max="7687" width="9.140625" style="20"/>
    <col min="7688" max="7688" width="14.28515625" style="20" bestFit="1" customWidth="1"/>
    <col min="7689" max="7689" width="12.140625" style="20" bestFit="1" customWidth="1"/>
    <col min="7690" max="7690" width="12.5703125" style="20" bestFit="1" customWidth="1"/>
    <col min="7691" max="7691" width="10.7109375" style="20" customWidth="1"/>
    <col min="7692" max="7692" width="10.28515625" style="20" customWidth="1"/>
    <col min="7693" max="7698" width="10.7109375" style="20" customWidth="1"/>
    <col min="7699" max="7699" width="9.140625" style="20"/>
    <col min="7700" max="7700" width="10" style="20" customWidth="1"/>
    <col min="7701" max="7701" width="10.85546875" style="20" bestFit="1" customWidth="1"/>
    <col min="7702" max="7705" width="9.140625" style="20"/>
    <col min="7706" max="7706" width="11.42578125" style="20" customWidth="1"/>
    <col min="7707" max="7708" width="9.140625" style="20"/>
    <col min="7709" max="7709" width="12.85546875" style="20" bestFit="1" customWidth="1"/>
    <col min="7710" max="7943" width="9.140625" style="20"/>
    <col min="7944" max="7944" width="14.28515625" style="20" bestFit="1" customWidth="1"/>
    <col min="7945" max="7945" width="12.140625" style="20" bestFit="1" customWidth="1"/>
    <col min="7946" max="7946" width="12.5703125" style="20" bestFit="1" customWidth="1"/>
    <col min="7947" max="7947" width="10.7109375" style="20" customWidth="1"/>
    <col min="7948" max="7948" width="10.28515625" style="20" customWidth="1"/>
    <col min="7949" max="7954" width="10.7109375" style="20" customWidth="1"/>
    <col min="7955" max="7955" width="9.140625" style="20"/>
    <col min="7956" max="7956" width="10" style="20" customWidth="1"/>
    <col min="7957" max="7957" width="10.85546875" style="20" bestFit="1" customWidth="1"/>
    <col min="7958" max="7961" width="9.140625" style="20"/>
    <col min="7962" max="7962" width="11.42578125" style="20" customWidth="1"/>
    <col min="7963" max="7964" width="9.140625" style="20"/>
    <col min="7965" max="7965" width="12.85546875" style="20" bestFit="1" customWidth="1"/>
    <col min="7966" max="8199" width="9.140625" style="20"/>
    <col min="8200" max="8200" width="14.28515625" style="20" bestFit="1" customWidth="1"/>
    <col min="8201" max="8201" width="12.140625" style="20" bestFit="1" customWidth="1"/>
    <col min="8202" max="8202" width="12.5703125" style="20" bestFit="1" customWidth="1"/>
    <col min="8203" max="8203" width="10.7109375" style="20" customWidth="1"/>
    <col min="8204" max="8204" width="10.28515625" style="20" customWidth="1"/>
    <col min="8205" max="8210" width="10.7109375" style="20" customWidth="1"/>
    <col min="8211" max="8211" width="9.140625" style="20"/>
    <col min="8212" max="8212" width="10" style="20" customWidth="1"/>
    <col min="8213" max="8213" width="10.85546875" style="20" bestFit="1" customWidth="1"/>
    <col min="8214" max="8217" width="9.140625" style="20"/>
    <col min="8218" max="8218" width="11.42578125" style="20" customWidth="1"/>
    <col min="8219" max="8220" width="9.140625" style="20"/>
    <col min="8221" max="8221" width="12.85546875" style="20" bestFit="1" customWidth="1"/>
    <col min="8222" max="8455" width="9.140625" style="20"/>
    <col min="8456" max="8456" width="14.28515625" style="20" bestFit="1" customWidth="1"/>
    <col min="8457" max="8457" width="12.140625" style="20" bestFit="1" customWidth="1"/>
    <col min="8458" max="8458" width="12.5703125" style="20" bestFit="1" customWidth="1"/>
    <col min="8459" max="8459" width="10.7109375" style="20" customWidth="1"/>
    <col min="8460" max="8460" width="10.28515625" style="20" customWidth="1"/>
    <col min="8461" max="8466" width="10.7109375" style="20" customWidth="1"/>
    <col min="8467" max="8467" width="9.140625" style="20"/>
    <col min="8468" max="8468" width="10" style="20" customWidth="1"/>
    <col min="8469" max="8469" width="10.85546875" style="20" bestFit="1" customWidth="1"/>
    <col min="8470" max="8473" width="9.140625" style="20"/>
    <col min="8474" max="8474" width="11.42578125" style="20" customWidth="1"/>
    <col min="8475" max="8476" width="9.140625" style="20"/>
    <col min="8477" max="8477" width="12.85546875" style="20" bestFit="1" customWidth="1"/>
    <col min="8478" max="8711" width="9.140625" style="20"/>
    <col min="8712" max="8712" width="14.28515625" style="20" bestFit="1" customWidth="1"/>
    <col min="8713" max="8713" width="12.140625" style="20" bestFit="1" customWidth="1"/>
    <col min="8714" max="8714" width="12.5703125" style="20" bestFit="1" customWidth="1"/>
    <col min="8715" max="8715" width="10.7109375" style="20" customWidth="1"/>
    <col min="8716" max="8716" width="10.28515625" style="20" customWidth="1"/>
    <col min="8717" max="8722" width="10.7109375" style="20" customWidth="1"/>
    <col min="8723" max="8723" width="9.140625" style="20"/>
    <col min="8724" max="8724" width="10" style="20" customWidth="1"/>
    <col min="8725" max="8725" width="10.85546875" style="20" bestFit="1" customWidth="1"/>
    <col min="8726" max="8729" width="9.140625" style="20"/>
    <col min="8730" max="8730" width="11.42578125" style="20" customWidth="1"/>
    <col min="8731" max="8732" width="9.140625" style="20"/>
    <col min="8733" max="8733" width="12.85546875" style="20" bestFit="1" customWidth="1"/>
    <col min="8734" max="8967" width="9.140625" style="20"/>
    <col min="8968" max="8968" width="14.28515625" style="20" bestFit="1" customWidth="1"/>
    <col min="8969" max="8969" width="12.140625" style="20" bestFit="1" customWidth="1"/>
    <col min="8970" max="8970" width="12.5703125" style="20" bestFit="1" customWidth="1"/>
    <col min="8971" max="8971" width="10.7109375" style="20" customWidth="1"/>
    <col min="8972" max="8972" width="10.28515625" style="20" customWidth="1"/>
    <col min="8973" max="8978" width="10.7109375" style="20" customWidth="1"/>
    <col min="8979" max="8979" width="9.140625" style="20"/>
    <col min="8980" max="8980" width="10" style="20" customWidth="1"/>
    <col min="8981" max="8981" width="10.85546875" style="20" bestFit="1" customWidth="1"/>
    <col min="8982" max="8985" width="9.140625" style="20"/>
    <col min="8986" max="8986" width="11.42578125" style="20" customWidth="1"/>
    <col min="8987" max="8988" width="9.140625" style="20"/>
    <col min="8989" max="8989" width="12.85546875" style="20" bestFit="1" customWidth="1"/>
    <col min="8990" max="9223" width="9.140625" style="20"/>
    <col min="9224" max="9224" width="14.28515625" style="20" bestFit="1" customWidth="1"/>
    <col min="9225" max="9225" width="12.140625" style="20" bestFit="1" customWidth="1"/>
    <col min="9226" max="9226" width="12.5703125" style="20" bestFit="1" customWidth="1"/>
    <col min="9227" max="9227" width="10.7109375" style="20" customWidth="1"/>
    <col min="9228" max="9228" width="10.28515625" style="20" customWidth="1"/>
    <col min="9229" max="9234" width="10.7109375" style="20" customWidth="1"/>
    <col min="9235" max="9235" width="9.140625" style="20"/>
    <col min="9236" max="9236" width="10" style="20" customWidth="1"/>
    <col min="9237" max="9237" width="10.85546875" style="20" bestFit="1" customWidth="1"/>
    <col min="9238" max="9241" width="9.140625" style="20"/>
    <col min="9242" max="9242" width="11.42578125" style="20" customWidth="1"/>
    <col min="9243" max="9244" width="9.140625" style="20"/>
    <col min="9245" max="9245" width="12.85546875" style="20" bestFit="1" customWidth="1"/>
    <col min="9246" max="9479" width="9.140625" style="20"/>
    <col min="9480" max="9480" width="14.28515625" style="20" bestFit="1" customWidth="1"/>
    <col min="9481" max="9481" width="12.140625" style="20" bestFit="1" customWidth="1"/>
    <col min="9482" max="9482" width="12.5703125" style="20" bestFit="1" customWidth="1"/>
    <col min="9483" max="9483" width="10.7109375" style="20" customWidth="1"/>
    <col min="9484" max="9484" width="10.28515625" style="20" customWidth="1"/>
    <col min="9485" max="9490" width="10.7109375" style="20" customWidth="1"/>
    <col min="9491" max="9491" width="9.140625" style="20"/>
    <col min="9492" max="9492" width="10" style="20" customWidth="1"/>
    <col min="9493" max="9493" width="10.85546875" style="20" bestFit="1" customWidth="1"/>
    <col min="9494" max="9497" width="9.140625" style="20"/>
    <col min="9498" max="9498" width="11.42578125" style="20" customWidth="1"/>
    <col min="9499" max="9500" width="9.140625" style="20"/>
    <col min="9501" max="9501" width="12.85546875" style="20" bestFit="1" customWidth="1"/>
    <col min="9502" max="9735" width="9.140625" style="20"/>
    <col min="9736" max="9736" width="14.28515625" style="20" bestFit="1" customWidth="1"/>
    <col min="9737" max="9737" width="12.140625" style="20" bestFit="1" customWidth="1"/>
    <col min="9738" max="9738" width="12.5703125" style="20" bestFit="1" customWidth="1"/>
    <col min="9739" max="9739" width="10.7109375" style="20" customWidth="1"/>
    <col min="9740" max="9740" width="10.28515625" style="20" customWidth="1"/>
    <col min="9741" max="9746" width="10.7109375" style="20" customWidth="1"/>
    <col min="9747" max="9747" width="9.140625" style="20"/>
    <col min="9748" max="9748" width="10" style="20" customWidth="1"/>
    <col min="9749" max="9749" width="10.85546875" style="20" bestFit="1" customWidth="1"/>
    <col min="9750" max="9753" width="9.140625" style="20"/>
    <col min="9754" max="9754" width="11.42578125" style="20" customWidth="1"/>
    <col min="9755" max="9756" width="9.140625" style="20"/>
    <col min="9757" max="9757" width="12.85546875" style="20" bestFit="1" customWidth="1"/>
    <col min="9758" max="9991" width="9.140625" style="20"/>
    <col min="9992" max="9992" width="14.28515625" style="20" bestFit="1" customWidth="1"/>
    <col min="9993" max="9993" width="12.140625" style="20" bestFit="1" customWidth="1"/>
    <col min="9994" max="9994" width="12.5703125" style="20" bestFit="1" customWidth="1"/>
    <col min="9995" max="9995" width="10.7109375" style="20" customWidth="1"/>
    <col min="9996" max="9996" width="10.28515625" style="20" customWidth="1"/>
    <col min="9997" max="10002" width="10.7109375" style="20" customWidth="1"/>
    <col min="10003" max="10003" width="9.140625" style="20"/>
    <col min="10004" max="10004" width="10" style="20" customWidth="1"/>
    <col min="10005" max="10005" width="10.85546875" style="20" bestFit="1" customWidth="1"/>
    <col min="10006" max="10009" width="9.140625" style="20"/>
    <col min="10010" max="10010" width="11.42578125" style="20" customWidth="1"/>
    <col min="10011" max="10012" width="9.140625" style="20"/>
    <col min="10013" max="10013" width="12.85546875" style="20" bestFit="1" customWidth="1"/>
    <col min="10014" max="10247" width="9.140625" style="20"/>
    <col min="10248" max="10248" width="14.28515625" style="20" bestFit="1" customWidth="1"/>
    <col min="10249" max="10249" width="12.140625" style="20" bestFit="1" customWidth="1"/>
    <col min="10250" max="10250" width="12.5703125" style="20" bestFit="1" customWidth="1"/>
    <col min="10251" max="10251" width="10.7109375" style="20" customWidth="1"/>
    <col min="10252" max="10252" width="10.28515625" style="20" customWidth="1"/>
    <col min="10253" max="10258" width="10.7109375" style="20" customWidth="1"/>
    <col min="10259" max="10259" width="9.140625" style="20"/>
    <col min="10260" max="10260" width="10" style="20" customWidth="1"/>
    <col min="10261" max="10261" width="10.85546875" style="20" bestFit="1" customWidth="1"/>
    <col min="10262" max="10265" width="9.140625" style="20"/>
    <col min="10266" max="10266" width="11.42578125" style="20" customWidth="1"/>
    <col min="10267" max="10268" width="9.140625" style="20"/>
    <col min="10269" max="10269" width="12.85546875" style="20" bestFit="1" customWidth="1"/>
    <col min="10270" max="10503" width="9.140625" style="20"/>
    <col min="10504" max="10504" width="14.28515625" style="20" bestFit="1" customWidth="1"/>
    <col min="10505" max="10505" width="12.140625" style="20" bestFit="1" customWidth="1"/>
    <col min="10506" max="10506" width="12.5703125" style="20" bestFit="1" customWidth="1"/>
    <col min="10507" max="10507" width="10.7109375" style="20" customWidth="1"/>
    <col min="10508" max="10508" width="10.28515625" style="20" customWidth="1"/>
    <col min="10509" max="10514" width="10.7109375" style="20" customWidth="1"/>
    <col min="10515" max="10515" width="9.140625" style="20"/>
    <col min="10516" max="10516" width="10" style="20" customWidth="1"/>
    <col min="10517" max="10517" width="10.85546875" style="20" bestFit="1" customWidth="1"/>
    <col min="10518" max="10521" width="9.140625" style="20"/>
    <col min="10522" max="10522" width="11.42578125" style="20" customWidth="1"/>
    <col min="10523" max="10524" width="9.140625" style="20"/>
    <col min="10525" max="10525" width="12.85546875" style="20" bestFit="1" customWidth="1"/>
    <col min="10526" max="10759" width="9.140625" style="20"/>
    <col min="10760" max="10760" width="14.28515625" style="20" bestFit="1" customWidth="1"/>
    <col min="10761" max="10761" width="12.140625" style="20" bestFit="1" customWidth="1"/>
    <col min="10762" max="10762" width="12.5703125" style="20" bestFit="1" customWidth="1"/>
    <col min="10763" max="10763" width="10.7109375" style="20" customWidth="1"/>
    <col min="10764" max="10764" width="10.28515625" style="20" customWidth="1"/>
    <col min="10765" max="10770" width="10.7109375" style="20" customWidth="1"/>
    <col min="10771" max="10771" width="9.140625" style="20"/>
    <col min="10772" max="10772" width="10" style="20" customWidth="1"/>
    <col min="10773" max="10773" width="10.85546875" style="20" bestFit="1" customWidth="1"/>
    <col min="10774" max="10777" width="9.140625" style="20"/>
    <col min="10778" max="10778" width="11.42578125" style="20" customWidth="1"/>
    <col min="10779" max="10780" width="9.140625" style="20"/>
    <col min="10781" max="10781" width="12.85546875" style="20" bestFit="1" customWidth="1"/>
    <col min="10782" max="11015" width="9.140625" style="20"/>
    <col min="11016" max="11016" width="14.28515625" style="20" bestFit="1" customWidth="1"/>
    <col min="11017" max="11017" width="12.140625" style="20" bestFit="1" customWidth="1"/>
    <col min="11018" max="11018" width="12.5703125" style="20" bestFit="1" customWidth="1"/>
    <col min="11019" max="11019" width="10.7109375" style="20" customWidth="1"/>
    <col min="11020" max="11020" width="10.28515625" style="20" customWidth="1"/>
    <col min="11021" max="11026" width="10.7109375" style="20" customWidth="1"/>
    <col min="11027" max="11027" width="9.140625" style="20"/>
    <col min="11028" max="11028" width="10" style="20" customWidth="1"/>
    <col min="11029" max="11029" width="10.85546875" style="20" bestFit="1" customWidth="1"/>
    <col min="11030" max="11033" width="9.140625" style="20"/>
    <col min="11034" max="11034" width="11.42578125" style="20" customWidth="1"/>
    <col min="11035" max="11036" width="9.140625" style="20"/>
    <col min="11037" max="11037" width="12.85546875" style="20" bestFit="1" customWidth="1"/>
    <col min="11038" max="11271" width="9.140625" style="20"/>
    <col min="11272" max="11272" width="14.28515625" style="20" bestFit="1" customWidth="1"/>
    <col min="11273" max="11273" width="12.140625" style="20" bestFit="1" customWidth="1"/>
    <col min="11274" max="11274" width="12.5703125" style="20" bestFit="1" customWidth="1"/>
    <col min="11275" max="11275" width="10.7109375" style="20" customWidth="1"/>
    <col min="11276" max="11276" width="10.28515625" style="20" customWidth="1"/>
    <col min="11277" max="11282" width="10.7109375" style="20" customWidth="1"/>
    <col min="11283" max="11283" width="9.140625" style="20"/>
    <col min="11284" max="11284" width="10" style="20" customWidth="1"/>
    <col min="11285" max="11285" width="10.85546875" style="20" bestFit="1" customWidth="1"/>
    <col min="11286" max="11289" width="9.140625" style="20"/>
    <col min="11290" max="11290" width="11.42578125" style="20" customWidth="1"/>
    <col min="11291" max="11292" width="9.140625" style="20"/>
    <col min="11293" max="11293" width="12.85546875" style="20" bestFit="1" customWidth="1"/>
    <col min="11294" max="11527" width="9.140625" style="20"/>
    <col min="11528" max="11528" width="14.28515625" style="20" bestFit="1" customWidth="1"/>
    <col min="11529" max="11529" width="12.140625" style="20" bestFit="1" customWidth="1"/>
    <col min="11530" max="11530" width="12.5703125" style="20" bestFit="1" customWidth="1"/>
    <col min="11531" max="11531" width="10.7109375" style="20" customWidth="1"/>
    <col min="11532" max="11532" width="10.28515625" style="20" customWidth="1"/>
    <col min="11533" max="11538" width="10.7109375" style="20" customWidth="1"/>
    <col min="11539" max="11539" width="9.140625" style="20"/>
    <col min="11540" max="11540" width="10" style="20" customWidth="1"/>
    <col min="11541" max="11541" width="10.85546875" style="20" bestFit="1" customWidth="1"/>
    <col min="11542" max="11545" width="9.140625" style="20"/>
    <col min="11546" max="11546" width="11.42578125" style="20" customWidth="1"/>
    <col min="11547" max="11548" width="9.140625" style="20"/>
    <col min="11549" max="11549" width="12.85546875" style="20" bestFit="1" customWidth="1"/>
    <col min="11550" max="11783" width="9.140625" style="20"/>
    <col min="11784" max="11784" width="14.28515625" style="20" bestFit="1" customWidth="1"/>
    <col min="11785" max="11785" width="12.140625" style="20" bestFit="1" customWidth="1"/>
    <col min="11786" max="11786" width="12.5703125" style="20" bestFit="1" customWidth="1"/>
    <col min="11787" max="11787" width="10.7109375" style="20" customWidth="1"/>
    <col min="11788" max="11788" width="10.28515625" style="20" customWidth="1"/>
    <col min="11789" max="11794" width="10.7109375" style="20" customWidth="1"/>
    <col min="11795" max="11795" width="9.140625" style="20"/>
    <col min="11796" max="11796" width="10" style="20" customWidth="1"/>
    <col min="11797" max="11797" width="10.85546875" style="20" bestFit="1" customWidth="1"/>
    <col min="11798" max="11801" width="9.140625" style="20"/>
    <col min="11802" max="11802" width="11.42578125" style="20" customWidth="1"/>
    <col min="11803" max="11804" width="9.140625" style="20"/>
    <col min="11805" max="11805" width="12.85546875" style="20" bestFit="1" customWidth="1"/>
    <col min="11806" max="12039" width="9.140625" style="20"/>
    <col min="12040" max="12040" width="14.28515625" style="20" bestFit="1" customWidth="1"/>
    <col min="12041" max="12041" width="12.140625" style="20" bestFit="1" customWidth="1"/>
    <col min="12042" max="12042" width="12.5703125" style="20" bestFit="1" customWidth="1"/>
    <col min="12043" max="12043" width="10.7109375" style="20" customWidth="1"/>
    <col min="12044" max="12044" width="10.28515625" style="20" customWidth="1"/>
    <col min="12045" max="12050" width="10.7109375" style="20" customWidth="1"/>
    <col min="12051" max="12051" width="9.140625" style="20"/>
    <col min="12052" max="12052" width="10" style="20" customWidth="1"/>
    <col min="12053" max="12053" width="10.85546875" style="20" bestFit="1" customWidth="1"/>
    <col min="12054" max="12057" width="9.140625" style="20"/>
    <col min="12058" max="12058" width="11.42578125" style="20" customWidth="1"/>
    <col min="12059" max="12060" width="9.140625" style="20"/>
    <col min="12061" max="12061" width="12.85546875" style="20" bestFit="1" customWidth="1"/>
    <col min="12062" max="12295" width="9.140625" style="20"/>
    <col min="12296" max="12296" width="14.28515625" style="20" bestFit="1" customWidth="1"/>
    <col min="12297" max="12297" width="12.140625" style="20" bestFit="1" customWidth="1"/>
    <col min="12298" max="12298" width="12.5703125" style="20" bestFit="1" customWidth="1"/>
    <col min="12299" max="12299" width="10.7109375" style="20" customWidth="1"/>
    <col min="12300" max="12300" width="10.28515625" style="20" customWidth="1"/>
    <col min="12301" max="12306" width="10.7109375" style="20" customWidth="1"/>
    <col min="12307" max="12307" width="9.140625" style="20"/>
    <col min="12308" max="12308" width="10" style="20" customWidth="1"/>
    <col min="12309" max="12309" width="10.85546875" style="20" bestFit="1" customWidth="1"/>
    <col min="12310" max="12313" width="9.140625" style="20"/>
    <col min="12314" max="12314" width="11.42578125" style="20" customWidth="1"/>
    <col min="12315" max="12316" width="9.140625" style="20"/>
    <col min="12317" max="12317" width="12.85546875" style="20" bestFit="1" customWidth="1"/>
    <col min="12318" max="12551" width="9.140625" style="20"/>
    <col min="12552" max="12552" width="14.28515625" style="20" bestFit="1" customWidth="1"/>
    <col min="12553" max="12553" width="12.140625" style="20" bestFit="1" customWidth="1"/>
    <col min="12554" max="12554" width="12.5703125" style="20" bestFit="1" customWidth="1"/>
    <col min="12555" max="12555" width="10.7109375" style="20" customWidth="1"/>
    <col min="12556" max="12556" width="10.28515625" style="20" customWidth="1"/>
    <col min="12557" max="12562" width="10.7109375" style="20" customWidth="1"/>
    <col min="12563" max="12563" width="9.140625" style="20"/>
    <col min="12564" max="12564" width="10" style="20" customWidth="1"/>
    <col min="12565" max="12565" width="10.85546875" style="20" bestFit="1" customWidth="1"/>
    <col min="12566" max="12569" width="9.140625" style="20"/>
    <col min="12570" max="12570" width="11.42578125" style="20" customWidth="1"/>
    <col min="12571" max="12572" width="9.140625" style="20"/>
    <col min="12573" max="12573" width="12.85546875" style="20" bestFit="1" customWidth="1"/>
    <col min="12574" max="12807" width="9.140625" style="20"/>
    <col min="12808" max="12808" width="14.28515625" style="20" bestFit="1" customWidth="1"/>
    <col min="12809" max="12809" width="12.140625" style="20" bestFit="1" customWidth="1"/>
    <col min="12810" max="12810" width="12.5703125" style="20" bestFit="1" customWidth="1"/>
    <col min="12811" max="12811" width="10.7109375" style="20" customWidth="1"/>
    <col min="12812" max="12812" width="10.28515625" style="20" customWidth="1"/>
    <col min="12813" max="12818" width="10.7109375" style="20" customWidth="1"/>
    <col min="12819" max="12819" width="9.140625" style="20"/>
    <col min="12820" max="12820" width="10" style="20" customWidth="1"/>
    <col min="12821" max="12821" width="10.85546875" style="20" bestFit="1" customWidth="1"/>
    <col min="12822" max="12825" width="9.140625" style="20"/>
    <col min="12826" max="12826" width="11.42578125" style="20" customWidth="1"/>
    <col min="12827" max="12828" width="9.140625" style="20"/>
    <col min="12829" max="12829" width="12.85546875" style="20" bestFit="1" customWidth="1"/>
    <col min="12830" max="13063" width="9.140625" style="20"/>
    <col min="13064" max="13064" width="14.28515625" style="20" bestFit="1" customWidth="1"/>
    <col min="13065" max="13065" width="12.140625" style="20" bestFit="1" customWidth="1"/>
    <col min="13066" max="13066" width="12.5703125" style="20" bestFit="1" customWidth="1"/>
    <col min="13067" max="13067" width="10.7109375" style="20" customWidth="1"/>
    <col min="13068" max="13068" width="10.28515625" style="20" customWidth="1"/>
    <col min="13069" max="13074" width="10.7109375" style="20" customWidth="1"/>
    <col min="13075" max="13075" width="9.140625" style="20"/>
    <col min="13076" max="13076" width="10" style="20" customWidth="1"/>
    <col min="13077" max="13077" width="10.85546875" style="20" bestFit="1" customWidth="1"/>
    <col min="13078" max="13081" width="9.140625" style="20"/>
    <col min="13082" max="13082" width="11.42578125" style="20" customWidth="1"/>
    <col min="13083" max="13084" width="9.140625" style="20"/>
    <col min="13085" max="13085" width="12.85546875" style="20" bestFit="1" customWidth="1"/>
    <col min="13086" max="13319" width="9.140625" style="20"/>
    <col min="13320" max="13320" width="14.28515625" style="20" bestFit="1" customWidth="1"/>
    <col min="13321" max="13321" width="12.140625" style="20" bestFit="1" customWidth="1"/>
    <col min="13322" max="13322" width="12.5703125" style="20" bestFit="1" customWidth="1"/>
    <col min="13323" max="13323" width="10.7109375" style="20" customWidth="1"/>
    <col min="13324" max="13324" width="10.28515625" style="20" customWidth="1"/>
    <col min="13325" max="13330" width="10.7109375" style="20" customWidth="1"/>
    <col min="13331" max="13331" width="9.140625" style="20"/>
    <col min="13332" max="13332" width="10" style="20" customWidth="1"/>
    <col min="13333" max="13333" width="10.85546875" style="20" bestFit="1" customWidth="1"/>
    <col min="13334" max="13337" width="9.140625" style="20"/>
    <col min="13338" max="13338" width="11.42578125" style="20" customWidth="1"/>
    <col min="13339" max="13340" width="9.140625" style="20"/>
    <col min="13341" max="13341" width="12.85546875" style="20" bestFit="1" customWidth="1"/>
    <col min="13342" max="13575" width="9.140625" style="20"/>
    <col min="13576" max="13576" width="14.28515625" style="20" bestFit="1" customWidth="1"/>
    <col min="13577" max="13577" width="12.140625" style="20" bestFit="1" customWidth="1"/>
    <col min="13578" max="13578" width="12.5703125" style="20" bestFit="1" customWidth="1"/>
    <col min="13579" max="13579" width="10.7109375" style="20" customWidth="1"/>
    <col min="13580" max="13580" width="10.28515625" style="20" customWidth="1"/>
    <col min="13581" max="13586" width="10.7109375" style="20" customWidth="1"/>
    <col min="13587" max="13587" width="9.140625" style="20"/>
    <col min="13588" max="13588" width="10" style="20" customWidth="1"/>
    <col min="13589" max="13589" width="10.85546875" style="20" bestFit="1" customWidth="1"/>
    <col min="13590" max="13593" width="9.140625" style="20"/>
    <col min="13594" max="13594" width="11.42578125" style="20" customWidth="1"/>
    <col min="13595" max="13596" width="9.140625" style="20"/>
    <col min="13597" max="13597" width="12.85546875" style="20" bestFit="1" customWidth="1"/>
    <col min="13598" max="13831" width="9.140625" style="20"/>
    <col min="13832" max="13832" width="14.28515625" style="20" bestFit="1" customWidth="1"/>
    <col min="13833" max="13833" width="12.140625" style="20" bestFit="1" customWidth="1"/>
    <col min="13834" max="13834" width="12.5703125" style="20" bestFit="1" customWidth="1"/>
    <col min="13835" max="13835" width="10.7109375" style="20" customWidth="1"/>
    <col min="13836" max="13836" width="10.28515625" style="20" customWidth="1"/>
    <col min="13837" max="13842" width="10.7109375" style="20" customWidth="1"/>
    <col min="13843" max="13843" width="9.140625" style="20"/>
    <col min="13844" max="13844" width="10" style="20" customWidth="1"/>
    <col min="13845" max="13845" width="10.85546875" style="20" bestFit="1" customWidth="1"/>
    <col min="13846" max="13849" width="9.140625" style="20"/>
    <col min="13850" max="13850" width="11.42578125" style="20" customWidth="1"/>
    <col min="13851" max="13852" width="9.140625" style="20"/>
    <col min="13853" max="13853" width="12.85546875" style="20" bestFit="1" customWidth="1"/>
    <col min="13854" max="14087" width="9.140625" style="20"/>
    <col min="14088" max="14088" width="14.28515625" style="20" bestFit="1" customWidth="1"/>
    <col min="14089" max="14089" width="12.140625" style="20" bestFit="1" customWidth="1"/>
    <col min="14090" max="14090" width="12.5703125" style="20" bestFit="1" customWidth="1"/>
    <col min="14091" max="14091" width="10.7109375" style="20" customWidth="1"/>
    <col min="14092" max="14092" width="10.28515625" style="20" customWidth="1"/>
    <col min="14093" max="14098" width="10.7109375" style="20" customWidth="1"/>
    <col min="14099" max="14099" width="9.140625" style="20"/>
    <col min="14100" max="14100" width="10" style="20" customWidth="1"/>
    <col min="14101" max="14101" width="10.85546875" style="20" bestFit="1" customWidth="1"/>
    <col min="14102" max="14105" width="9.140625" style="20"/>
    <col min="14106" max="14106" width="11.42578125" style="20" customWidth="1"/>
    <col min="14107" max="14108" width="9.140625" style="20"/>
    <col min="14109" max="14109" width="12.85546875" style="20" bestFit="1" customWidth="1"/>
    <col min="14110" max="14343" width="9.140625" style="20"/>
    <col min="14344" max="14344" width="14.28515625" style="20" bestFit="1" customWidth="1"/>
    <col min="14345" max="14345" width="12.140625" style="20" bestFit="1" customWidth="1"/>
    <col min="14346" max="14346" width="12.5703125" style="20" bestFit="1" customWidth="1"/>
    <col min="14347" max="14347" width="10.7109375" style="20" customWidth="1"/>
    <col min="14348" max="14348" width="10.28515625" style="20" customWidth="1"/>
    <col min="14349" max="14354" width="10.7109375" style="20" customWidth="1"/>
    <col min="14355" max="14355" width="9.140625" style="20"/>
    <col min="14356" max="14356" width="10" style="20" customWidth="1"/>
    <col min="14357" max="14357" width="10.85546875" style="20" bestFit="1" customWidth="1"/>
    <col min="14358" max="14361" width="9.140625" style="20"/>
    <col min="14362" max="14362" width="11.42578125" style="20" customWidth="1"/>
    <col min="14363" max="14364" width="9.140625" style="20"/>
    <col min="14365" max="14365" width="12.85546875" style="20" bestFit="1" customWidth="1"/>
    <col min="14366" max="14599" width="9.140625" style="20"/>
    <col min="14600" max="14600" width="14.28515625" style="20" bestFit="1" customWidth="1"/>
    <col min="14601" max="14601" width="12.140625" style="20" bestFit="1" customWidth="1"/>
    <col min="14602" max="14602" width="12.5703125" style="20" bestFit="1" customWidth="1"/>
    <col min="14603" max="14603" width="10.7109375" style="20" customWidth="1"/>
    <col min="14604" max="14604" width="10.28515625" style="20" customWidth="1"/>
    <col min="14605" max="14610" width="10.7109375" style="20" customWidth="1"/>
    <col min="14611" max="14611" width="9.140625" style="20"/>
    <col min="14612" max="14612" width="10" style="20" customWidth="1"/>
    <col min="14613" max="14613" width="10.85546875" style="20" bestFit="1" customWidth="1"/>
    <col min="14614" max="14617" width="9.140625" style="20"/>
    <col min="14618" max="14618" width="11.42578125" style="20" customWidth="1"/>
    <col min="14619" max="14620" width="9.140625" style="20"/>
    <col min="14621" max="14621" width="12.85546875" style="20" bestFit="1" customWidth="1"/>
    <col min="14622" max="14855" width="9.140625" style="20"/>
    <col min="14856" max="14856" width="14.28515625" style="20" bestFit="1" customWidth="1"/>
    <col min="14857" max="14857" width="12.140625" style="20" bestFit="1" customWidth="1"/>
    <col min="14858" max="14858" width="12.5703125" style="20" bestFit="1" customWidth="1"/>
    <col min="14859" max="14859" width="10.7109375" style="20" customWidth="1"/>
    <col min="14860" max="14860" width="10.28515625" style="20" customWidth="1"/>
    <col min="14861" max="14866" width="10.7109375" style="20" customWidth="1"/>
    <col min="14867" max="14867" width="9.140625" style="20"/>
    <col min="14868" max="14868" width="10" style="20" customWidth="1"/>
    <col min="14869" max="14869" width="10.85546875" style="20" bestFit="1" customWidth="1"/>
    <col min="14870" max="14873" width="9.140625" style="20"/>
    <col min="14874" max="14874" width="11.42578125" style="20" customWidth="1"/>
    <col min="14875" max="14876" width="9.140625" style="20"/>
    <col min="14877" max="14877" width="12.85546875" style="20" bestFit="1" customWidth="1"/>
    <col min="14878" max="15111" width="9.140625" style="20"/>
    <col min="15112" max="15112" width="14.28515625" style="20" bestFit="1" customWidth="1"/>
    <col min="15113" max="15113" width="12.140625" style="20" bestFit="1" customWidth="1"/>
    <col min="15114" max="15114" width="12.5703125" style="20" bestFit="1" customWidth="1"/>
    <col min="15115" max="15115" width="10.7109375" style="20" customWidth="1"/>
    <col min="15116" max="15116" width="10.28515625" style="20" customWidth="1"/>
    <col min="15117" max="15122" width="10.7109375" style="20" customWidth="1"/>
    <col min="15123" max="15123" width="9.140625" style="20"/>
    <col min="15124" max="15124" width="10" style="20" customWidth="1"/>
    <col min="15125" max="15125" width="10.85546875" style="20" bestFit="1" customWidth="1"/>
    <col min="15126" max="15129" width="9.140625" style="20"/>
    <col min="15130" max="15130" width="11.42578125" style="20" customWidth="1"/>
    <col min="15131" max="15132" width="9.140625" style="20"/>
    <col min="15133" max="15133" width="12.85546875" style="20" bestFit="1" customWidth="1"/>
    <col min="15134" max="15367" width="9.140625" style="20"/>
    <col min="15368" max="15368" width="14.28515625" style="20" bestFit="1" customWidth="1"/>
    <col min="15369" max="15369" width="12.140625" style="20" bestFit="1" customWidth="1"/>
    <col min="15370" max="15370" width="12.5703125" style="20" bestFit="1" customWidth="1"/>
    <col min="15371" max="15371" width="10.7109375" style="20" customWidth="1"/>
    <col min="15372" max="15372" width="10.28515625" style="20" customWidth="1"/>
    <col min="15373" max="15378" width="10.7109375" style="20" customWidth="1"/>
    <col min="15379" max="15379" width="9.140625" style="20"/>
    <col min="15380" max="15380" width="10" style="20" customWidth="1"/>
    <col min="15381" max="15381" width="10.85546875" style="20" bestFit="1" customWidth="1"/>
    <col min="15382" max="15385" width="9.140625" style="20"/>
    <col min="15386" max="15386" width="11.42578125" style="20" customWidth="1"/>
    <col min="15387" max="15388" width="9.140625" style="20"/>
    <col min="15389" max="15389" width="12.85546875" style="20" bestFit="1" customWidth="1"/>
    <col min="15390" max="15623" width="9.140625" style="20"/>
    <col min="15624" max="15624" width="14.28515625" style="20" bestFit="1" customWidth="1"/>
    <col min="15625" max="15625" width="12.140625" style="20" bestFit="1" customWidth="1"/>
    <col min="15626" max="15626" width="12.5703125" style="20" bestFit="1" customWidth="1"/>
    <col min="15627" max="15627" width="10.7109375" style="20" customWidth="1"/>
    <col min="15628" max="15628" width="10.28515625" style="20" customWidth="1"/>
    <col min="15629" max="15634" width="10.7109375" style="20" customWidth="1"/>
    <col min="15635" max="15635" width="9.140625" style="20"/>
    <col min="15636" max="15636" width="10" style="20" customWidth="1"/>
    <col min="15637" max="15637" width="10.85546875" style="20" bestFit="1" customWidth="1"/>
    <col min="15638" max="15641" width="9.140625" style="20"/>
    <col min="15642" max="15642" width="11.42578125" style="20" customWidth="1"/>
    <col min="15643" max="15644" width="9.140625" style="20"/>
    <col min="15645" max="15645" width="12.85546875" style="20" bestFit="1" customWidth="1"/>
    <col min="15646" max="15879" width="9.140625" style="20"/>
    <col min="15880" max="15880" width="14.28515625" style="20" bestFit="1" customWidth="1"/>
    <col min="15881" max="15881" width="12.140625" style="20" bestFit="1" customWidth="1"/>
    <col min="15882" max="15882" width="12.5703125" style="20" bestFit="1" customWidth="1"/>
    <col min="15883" max="15883" width="10.7109375" style="20" customWidth="1"/>
    <col min="15884" max="15884" width="10.28515625" style="20" customWidth="1"/>
    <col min="15885" max="15890" width="10.7109375" style="20" customWidth="1"/>
    <col min="15891" max="15891" width="9.140625" style="20"/>
    <col min="15892" max="15892" width="10" style="20" customWidth="1"/>
    <col min="15893" max="15893" width="10.85546875" style="20" bestFit="1" customWidth="1"/>
    <col min="15894" max="15897" width="9.140625" style="20"/>
    <col min="15898" max="15898" width="11.42578125" style="20" customWidth="1"/>
    <col min="15899" max="15900" width="9.140625" style="20"/>
    <col min="15901" max="15901" width="12.85546875" style="20" bestFit="1" customWidth="1"/>
    <col min="15902" max="16135" width="9.140625" style="20"/>
    <col min="16136" max="16136" width="14.28515625" style="20" bestFit="1" customWidth="1"/>
    <col min="16137" max="16137" width="12.140625" style="20" bestFit="1" customWidth="1"/>
    <col min="16138" max="16138" width="12.5703125" style="20" bestFit="1" customWidth="1"/>
    <col min="16139" max="16139" width="10.7109375" style="20" customWidth="1"/>
    <col min="16140" max="16140" width="10.28515625" style="20" customWidth="1"/>
    <col min="16141" max="16146" width="10.7109375" style="20" customWidth="1"/>
    <col min="16147" max="16147" width="9.140625" style="20"/>
    <col min="16148" max="16148" width="10" style="20" customWidth="1"/>
    <col min="16149" max="16149" width="10.85546875" style="20" bestFit="1" customWidth="1"/>
    <col min="16150" max="16153" width="9.140625" style="20"/>
    <col min="16154" max="16154" width="11.42578125" style="20" customWidth="1"/>
    <col min="16155" max="16156" width="9.140625" style="20"/>
    <col min="16157" max="16157" width="12.85546875" style="20" bestFit="1" customWidth="1"/>
    <col min="16158" max="16384" width="9.140625" style="20"/>
  </cols>
  <sheetData>
    <row r="1" spans="1:17" x14ac:dyDescent="0.2">
      <c r="M1" s="21"/>
    </row>
    <row r="2" spans="1:17" x14ac:dyDescent="0.2">
      <c r="B2" s="21" t="s">
        <v>68</v>
      </c>
    </row>
    <row r="3" spans="1:17" x14ac:dyDescent="0.2">
      <c r="A3" s="21"/>
      <c r="B3" s="21"/>
      <c r="N3" s="93" t="s">
        <v>150</v>
      </c>
    </row>
    <row r="4" spans="1:17" x14ac:dyDescent="0.2">
      <c r="N4" s="20" t="s">
        <v>149</v>
      </c>
      <c r="O4" s="115">
        <v>7</v>
      </c>
    </row>
    <row r="5" spans="1:17" x14ac:dyDescent="0.2">
      <c r="O5" s="94"/>
      <c r="Q5" s="93"/>
    </row>
    <row r="6" spans="1:17" x14ac:dyDescent="0.2">
      <c r="B6" s="20" t="s">
        <v>154</v>
      </c>
      <c r="E6" s="128">
        <v>18.2</v>
      </c>
      <c r="O6" s="94"/>
      <c r="Q6" s="93"/>
    </row>
    <row r="7" spans="1:17" x14ac:dyDescent="0.2">
      <c r="B7" s="20" t="s">
        <v>155</v>
      </c>
      <c r="E7" s="128">
        <v>23.28</v>
      </c>
      <c r="O7" s="94"/>
      <c r="Q7" s="93"/>
    </row>
    <row r="8" spans="1:17" ht="38.25" x14ac:dyDescent="0.2">
      <c r="A8" s="28"/>
      <c r="B8" s="20" t="s">
        <v>58</v>
      </c>
      <c r="F8" s="23">
        <f>MIN(E6:E7)</f>
        <v>18.2</v>
      </c>
      <c r="M8" s="25" t="s">
        <v>66</v>
      </c>
      <c r="N8" s="25" t="s">
        <v>65</v>
      </c>
      <c r="O8" s="26" t="s">
        <v>64</v>
      </c>
      <c r="P8" s="25" t="s">
        <v>63</v>
      </c>
    </row>
    <row r="9" spans="1:17" x14ac:dyDescent="0.2">
      <c r="A9" s="28"/>
      <c r="B9" s="20" t="s">
        <v>57</v>
      </c>
      <c r="F9" s="30">
        <f>AVERAGEIF(G21:U21,"&lt;&gt;",G96:U96)</f>
        <v>0.77772592938248553</v>
      </c>
      <c r="M9" s="20" t="s">
        <v>47</v>
      </c>
      <c r="N9" s="114">
        <v>43951</v>
      </c>
      <c r="O9" s="115">
        <v>15</v>
      </c>
      <c r="P9" s="20">
        <f>ROUND((O9/$O$4)*30,2)</f>
        <v>64.290000000000006</v>
      </c>
    </row>
    <row r="10" spans="1:17" x14ac:dyDescent="0.2">
      <c r="A10" s="28"/>
      <c r="B10" s="21" t="s">
        <v>56</v>
      </c>
      <c r="C10" s="21"/>
      <c r="F10" s="29">
        <f>IFERROR(F9/F8,0)</f>
        <v>4.2732193922114588E-2</v>
      </c>
      <c r="G10" s="20" t="s">
        <v>55</v>
      </c>
      <c r="M10" s="20" t="s">
        <v>46</v>
      </c>
      <c r="N10" s="114"/>
      <c r="O10" s="115"/>
      <c r="P10" s="20">
        <f t="shared" ref="P10:P16" si="0">ROUND((O10/$O$4)*30,2)</f>
        <v>0</v>
      </c>
    </row>
    <row r="11" spans="1:17" x14ac:dyDescent="0.2">
      <c r="A11" s="28"/>
      <c r="M11" s="20" t="s">
        <v>45</v>
      </c>
      <c r="N11" s="114"/>
      <c r="O11" s="115"/>
      <c r="P11" s="20">
        <f t="shared" si="0"/>
        <v>0</v>
      </c>
    </row>
    <row r="12" spans="1:17" x14ac:dyDescent="0.2">
      <c r="A12" s="21" t="s">
        <v>54</v>
      </c>
      <c r="M12" s="20" t="s">
        <v>44</v>
      </c>
      <c r="N12" s="114"/>
      <c r="O12" s="115"/>
      <c r="P12" s="20">
        <f t="shared" si="0"/>
        <v>0</v>
      </c>
    </row>
    <row r="13" spans="1:17" x14ac:dyDescent="0.2">
      <c r="A13" s="28" t="s">
        <v>53</v>
      </c>
      <c r="M13" s="20" t="s">
        <v>43</v>
      </c>
      <c r="N13" s="114"/>
      <c r="O13" s="115"/>
      <c r="P13" s="20">
        <f t="shared" si="0"/>
        <v>0</v>
      </c>
    </row>
    <row r="14" spans="1:17" x14ac:dyDescent="0.2">
      <c r="A14" s="28" t="s">
        <v>52</v>
      </c>
      <c r="M14" s="20" t="s">
        <v>42</v>
      </c>
      <c r="N14" s="115"/>
      <c r="O14" s="115"/>
      <c r="P14" s="20">
        <f t="shared" si="0"/>
        <v>0</v>
      </c>
    </row>
    <row r="15" spans="1:17" x14ac:dyDescent="0.2">
      <c r="A15" s="28" t="s">
        <v>51</v>
      </c>
      <c r="M15" s="20" t="s">
        <v>41</v>
      </c>
      <c r="N15" s="115"/>
      <c r="O15" s="115"/>
      <c r="P15" s="20">
        <f t="shared" si="0"/>
        <v>0</v>
      </c>
    </row>
    <row r="16" spans="1:17" x14ac:dyDescent="0.2">
      <c r="A16" s="28" t="s">
        <v>50</v>
      </c>
      <c r="M16" s="20" t="s">
        <v>40</v>
      </c>
      <c r="N16" s="115"/>
      <c r="O16" s="115"/>
      <c r="P16" s="20">
        <f t="shared" si="0"/>
        <v>0</v>
      </c>
    </row>
    <row r="18" spans="1:22" x14ac:dyDescent="0.2">
      <c r="A18" s="148" t="s">
        <v>49</v>
      </c>
      <c r="B18" s="148"/>
      <c r="C18" s="148"/>
      <c r="D18" s="148"/>
      <c r="E18" s="148"/>
      <c r="F18" s="27"/>
      <c r="G18" s="147" t="s">
        <v>48</v>
      </c>
      <c r="H18" s="147"/>
      <c r="I18" s="147"/>
      <c r="J18" s="147"/>
      <c r="K18" s="147"/>
      <c r="L18" s="147"/>
      <c r="M18" s="147"/>
      <c r="N18" s="147"/>
      <c r="O18" s="147"/>
      <c r="P18" s="147"/>
      <c r="Q18" s="147"/>
      <c r="R18" s="147"/>
      <c r="S18" s="147"/>
      <c r="T18" s="147"/>
      <c r="U18" s="147"/>
      <c r="V18" s="21"/>
    </row>
    <row r="19" spans="1:22" x14ac:dyDescent="0.2">
      <c r="A19" s="148"/>
      <c r="B19" s="148"/>
      <c r="C19" s="148"/>
      <c r="D19" s="148"/>
      <c r="E19" s="148"/>
      <c r="F19" s="146" t="s">
        <v>47</v>
      </c>
      <c r="G19" s="146"/>
      <c r="H19" s="146" t="s">
        <v>46</v>
      </c>
      <c r="I19" s="146"/>
      <c r="J19" s="146" t="s">
        <v>45</v>
      </c>
      <c r="K19" s="146"/>
      <c r="L19" s="146" t="s">
        <v>44</v>
      </c>
      <c r="M19" s="146"/>
      <c r="N19" s="146" t="s">
        <v>43</v>
      </c>
      <c r="O19" s="146"/>
      <c r="P19" s="146" t="s">
        <v>42</v>
      </c>
      <c r="Q19" s="146"/>
      <c r="R19" s="146" t="s">
        <v>41</v>
      </c>
      <c r="S19" s="146"/>
      <c r="T19" s="146" t="s">
        <v>40</v>
      </c>
      <c r="U19" s="146"/>
    </row>
    <row r="20" spans="1:22" ht="26.25" thickBot="1" x14ac:dyDescent="0.25">
      <c r="A20" s="89" t="s">
        <v>39</v>
      </c>
      <c r="B20" s="89" t="s">
        <v>38</v>
      </c>
      <c r="C20" s="89" t="s">
        <v>37</v>
      </c>
      <c r="D20" s="90" t="s">
        <v>7</v>
      </c>
      <c r="E20" s="90" t="s">
        <v>8</v>
      </c>
      <c r="F20" s="89" t="s">
        <v>36</v>
      </c>
      <c r="G20" s="89" t="s">
        <v>35</v>
      </c>
      <c r="H20" s="89" t="s">
        <v>36</v>
      </c>
      <c r="I20" s="89" t="s">
        <v>35</v>
      </c>
      <c r="J20" s="89" t="s">
        <v>36</v>
      </c>
      <c r="K20" s="89" t="s">
        <v>35</v>
      </c>
      <c r="L20" s="89" t="s">
        <v>36</v>
      </c>
      <c r="M20" s="89" t="s">
        <v>35</v>
      </c>
      <c r="N20" s="89" t="s">
        <v>36</v>
      </c>
      <c r="O20" s="89" t="s">
        <v>35</v>
      </c>
      <c r="P20" s="89" t="s">
        <v>36</v>
      </c>
      <c r="Q20" s="89" t="s">
        <v>35</v>
      </c>
      <c r="R20" s="89" t="s">
        <v>36</v>
      </c>
      <c r="S20" s="89" t="s">
        <v>35</v>
      </c>
      <c r="T20" s="89" t="s">
        <v>36</v>
      </c>
      <c r="U20" s="89" t="s">
        <v>35</v>
      </c>
    </row>
    <row r="21" spans="1:22" x14ac:dyDescent="0.2">
      <c r="A21" s="74">
        <f>Payroll!A8</f>
        <v>1</v>
      </c>
      <c r="B21" s="73"/>
      <c r="C21" s="116"/>
      <c r="D21" s="74" t="str">
        <f>Payroll!C8</f>
        <v>Albion</v>
      </c>
      <c r="E21" s="74" t="str">
        <f>Payroll!B8</f>
        <v>AAA</v>
      </c>
      <c r="F21" s="117">
        <v>50</v>
      </c>
      <c r="G21" s="88">
        <f>IF($N$9&lt;&gt;"",MIN(F21/$P$9,1),"")</f>
        <v>0.77772592938248553</v>
      </c>
      <c r="H21" s="117"/>
      <c r="I21" s="88" t="str">
        <f>IF($N$10&lt;&gt;"",MIN(H21/$P$10,1),"")</f>
        <v/>
      </c>
      <c r="J21" s="117"/>
      <c r="K21" s="88" t="str">
        <f>IF($N$11&lt;&gt;"",MIN(J21/$P$11,1),"")</f>
        <v/>
      </c>
      <c r="L21" s="119"/>
      <c r="M21" s="88" t="str">
        <f>IF($N$12&lt;&gt;"",MIN(L21/$P$12,1),"")</f>
        <v/>
      </c>
      <c r="N21" s="119"/>
      <c r="O21" s="88" t="str">
        <f>IF($N$13&lt;&gt;"",MIN(N21/$P$13,1),"")</f>
        <v/>
      </c>
      <c r="P21" s="119"/>
      <c r="Q21" s="88" t="str">
        <f>IF($N$14&lt;&gt;"",MIN(P21/$P$14,1),"")</f>
        <v/>
      </c>
      <c r="R21" s="119"/>
      <c r="S21" s="88" t="str">
        <f>IF($N$15&lt;&gt;"",MIN(R21/$P$15,1),"")</f>
        <v/>
      </c>
      <c r="T21" s="119"/>
      <c r="U21" s="88" t="str">
        <f>IF($N$16&lt;&gt;"",MIN(T21/$P$16,1),"")</f>
        <v/>
      </c>
    </row>
    <row r="22" spans="1:22" x14ac:dyDescent="0.2">
      <c r="A22" s="74">
        <f>Payroll!A9</f>
        <v>0</v>
      </c>
      <c r="B22" s="73"/>
      <c r="C22" s="116"/>
      <c r="D22" s="74">
        <f>Payroll!C9</f>
        <v>0</v>
      </c>
      <c r="E22" s="74">
        <f>Payroll!B9</f>
        <v>0</v>
      </c>
      <c r="F22" s="117"/>
      <c r="G22" s="88">
        <f t="shared" ref="G22:G85" si="1">IF($N$9&lt;&gt;"",MIN(F22/$P$9,1),"")</f>
        <v>0</v>
      </c>
      <c r="H22" s="117"/>
      <c r="I22" s="88" t="str">
        <f t="shared" ref="I22:I85" si="2">IF($N$10&lt;&gt;"",MIN(H22/$P$10,1),"")</f>
        <v/>
      </c>
      <c r="J22" s="117"/>
      <c r="K22" s="88" t="str">
        <f t="shared" ref="K22:K85" si="3">IF($N$11&lt;&gt;"",MIN(J22/$P$11,1),"")</f>
        <v/>
      </c>
      <c r="L22" s="118"/>
      <c r="M22" s="88" t="str">
        <f t="shared" ref="M22:M85" si="4">IF($N$12&lt;&gt;"",MIN(L22/$P$12,1),"")</f>
        <v/>
      </c>
      <c r="N22" s="118"/>
      <c r="O22" s="88" t="str">
        <f t="shared" ref="O22:O85" si="5">IF($N$13&lt;&gt;"",MIN(N22/$P$13,1),"")</f>
        <v/>
      </c>
      <c r="P22" s="118"/>
      <c r="Q22" s="24" t="str">
        <f>IF($N$14&lt;&gt;"",IF($B22="Active",IF($C22="H-Hourly",MIN(P22/$P$14,1),1),0),"")</f>
        <v/>
      </c>
      <c r="R22" s="118"/>
      <c r="S22" s="88" t="str">
        <f t="shared" ref="S22:S85" si="6">IF($N$15&lt;&gt;"",MIN(R22/$P$15,1),"")</f>
        <v/>
      </c>
      <c r="T22" s="118"/>
      <c r="U22" s="88" t="str">
        <f t="shared" ref="U22:U85" si="7">IF($N$16&lt;&gt;"",MIN(T22/$P$16,1),"")</f>
        <v/>
      </c>
    </row>
    <row r="23" spans="1:22" x14ac:dyDescent="0.2">
      <c r="A23" s="74">
        <f>Payroll!A10</f>
        <v>0</v>
      </c>
      <c r="B23" s="73"/>
      <c r="C23" s="116"/>
      <c r="D23" s="74">
        <f>Payroll!C10</f>
        <v>0</v>
      </c>
      <c r="E23" s="74">
        <f>Payroll!B10</f>
        <v>0</v>
      </c>
      <c r="F23" s="117"/>
      <c r="G23" s="88">
        <f t="shared" si="1"/>
        <v>0</v>
      </c>
      <c r="H23" s="117"/>
      <c r="I23" s="88" t="str">
        <f t="shared" si="2"/>
        <v/>
      </c>
      <c r="J23" s="117"/>
      <c r="K23" s="88" t="str">
        <f t="shared" si="3"/>
        <v/>
      </c>
      <c r="L23" s="118"/>
      <c r="M23" s="88" t="str">
        <f t="shared" si="4"/>
        <v/>
      </c>
      <c r="N23" s="118"/>
      <c r="O23" s="88" t="str">
        <f t="shared" si="5"/>
        <v/>
      </c>
      <c r="P23" s="118"/>
      <c r="Q23" s="24" t="str">
        <f t="shared" ref="Q23:Q86" si="8">IF($N$14&lt;&gt;"",IF($B23="Active",IF($C23="H-Hourly",MIN(P23/$P$14,1),1),0),"")</f>
        <v/>
      </c>
      <c r="R23" s="118"/>
      <c r="S23" s="88" t="str">
        <f t="shared" si="6"/>
        <v/>
      </c>
      <c r="T23" s="118"/>
      <c r="U23" s="88" t="str">
        <f t="shared" si="7"/>
        <v/>
      </c>
    </row>
    <row r="24" spans="1:22" x14ac:dyDescent="0.2">
      <c r="A24" s="74">
        <f>Payroll!A11</f>
        <v>0</v>
      </c>
      <c r="B24" s="73"/>
      <c r="C24" s="116"/>
      <c r="D24" s="74">
        <f>Payroll!C11</f>
        <v>0</v>
      </c>
      <c r="E24" s="74">
        <f>Payroll!B11</f>
        <v>0</v>
      </c>
      <c r="F24" s="117"/>
      <c r="G24" s="88">
        <f t="shared" si="1"/>
        <v>0</v>
      </c>
      <c r="H24" s="117"/>
      <c r="I24" s="88" t="str">
        <f t="shared" si="2"/>
        <v/>
      </c>
      <c r="J24" s="117"/>
      <c r="K24" s="88" t="str">
        <f t="shared" si="3"/>
        <v/>
      </c>
      <c r="L24" s="118"/>
      <c r="M24" s="88" t="str">
        <f t="shared" si="4"/>
        <v/>
      </c>
      <c r="N24" s="118"/>
      <c r="O24" s="88" t="str">
        <f t="shared" si="5"/>
        <v/>
      </c>
      <c r="P24" s="118"/>
      <c r="Q24" s="24" t="str">
        <f t="shared" si="8"/>
        <v/>
      </c>
      <c r="R24" s="118"/>
      <c r="S24" s="88" t="str">
        <f t="shared" si="6"/>
        <v/>
      </c>
      <c r="T24" s="118"/>
      <c r="U24" s="88" t="str">
        <f t="shared" si="7"/>
        <v/>
      </c>
    </row>
    <row r="25" spans="1:22" x14ac:dyDescent="0.2">
      <c r="A25" s="74">
        <f>Payroll!A12</f>
        <v>0</v>
      </c>
      <c r="B25" s="73"/>
      <c r="C25" s="116"/>
      <c r="D25" s="74">
        <f>Payroll!C12</f>
        <v>0</v>
      </c>
      <c r="E25" s="74">
        <f>Payroll!B12</f>
        <v>0</v>
      </c>
      <c r="F25" s="117"/>
      <c r="G25" s="88">
        <f t="shared" si="1"/>
        <v>0</v>
      </c>
      <c r="H25" s="117"/>
      <c r="I25" s="88" t="str">
        <f t="shared" si="2"/>
        <v/>
      </c>
      <c r="J25" s="117"/>
      <c r="K25" s="88" t="str">
        <f t="shared" si="3"/>
        <v/>
      </c>
      <c r="L25" s="118"/>
      <c r="M25" s="88" t="str">
        <f t="shared" si="4"/>
        <v/>
      </c>
      <c r="N25" s="118"/>
      <c r="O25" s="88" t="str">
        <f t="shared" si="5"/>
        <v/>
      </c>
      <c r="P25" s="118"/>
      <c r="Q25" s="24" t="str">
        <f t="shared" si="8"/>
        <v/>
      </c>
      <c r="R25" s="118"/>
      <c r="S25" s="88" t="str">
        <f t="shared" si="6"/>
        <v/>
      </c>
      <c r="T25" s="118"/>
      <c r="U25" s="88" t="str">
        <f t="shared" si="7"/>
        <v/>
      </c>
    </row>
    <row r="26" spans="1:22" x14ac:dyDescent="0.2">
      <c r="A26" s="74">
        <f>Payroll!A13</f>
        <v>0</v>
      </c>
      <c r="B26" s="73"/>
      <c r="C26" s="116"/>
      <c r="D26" s="74">
        <f>Payroll!C13</f>
        <v>0</v>
      </c>
      <c r="E26" s="74">
        <f>Payroll!B13</f>
        <v>0</v>
      </c>
      <c r="F26" s="117"/>
      <c r="G26" s="88">
        <f t="shared" si="1"/>
        <v>0</v>
      </c>
      <c r="H26" s="117"/>
      <c r="I26" s="88" t="str">
        <f t="shared" si="2"/>
        <v/>
      </c>
      <c r="J26" s="117"/>
      <c r="K26" s="88" t="str">
        <f t="shared" si="3"/>
        <v/>
      </c>
      <c r="L26" s="118"/>
      <c r="M26" s="88" t="str">
        <f t="shared" si="4"/>
        <v/>
      </c>
      <c r="N26" s="118"/>
      <c r="O26" s="88" t="str">
        <f t="shared" si="5"/>
        <v/>
      </c>
      <c r="P26" s="118"/>
      <c r="Q26" s="24" t="str">
        <f t="shared" si="8"/>
        <v/>
      </c>
      <c r="R26" s="118"/>
      <c r="S26" s="88" t="str">
        <f t="shared" si="6"/>
        <v/>
      </c>
      <c r="T26" s="118"/>
      <c r="U26" s="88" t="str">
        <f t="shared" si="7"/>
        <v/>
      </c>
    </row>
    <row r="27" spans="1:22" x14ac:dyDescent="0.2">
      <c r="A27" s="74">
        <f>Payroll!A14</f>
        <v>0</v>
      </c>
      <c r="B27" s="73"/>
      <c r="C27" s="116"/>
      <c r="D27" s="74">
        <f>Payroll!C14</f>
        <v>0</v>
      </c>
      <c r="E27" s="74">
        <f>Payroll!B14</f>
        <v>0</v>
      </c>
      <c r="F27" s="117"/>
      <c r="G27" s="88">
        <f t="shared" si="1"/>
        <v>0</v>
      </c>
      <c r="H27" s="117"/>
      <c r="I27" s="88" t="str">
        <f t="shared" si="2"/>
        <v/>
      </c>
      <c r="J27" s="117"/>
      <c r="K27" s="88" t="str">
        <f t="shared" si="3"/>
        <v/>
      </c>
      <c r="L27" s="118"/>
      <c r="M27" s="88" t="str">
        <f t="shared" si="4"/>
        <v/>
      </c>
      <c r="N27" s="118"/>
      <c r="O27" s="88" t="str">
        <f t="shared" si="5"/>
        <v/>
      </c>
      <c r="P27" s="118"/>
      <c r="Q27" s="24" t="str">
        <f t="shared" si="8"/>
        <v/>
      </c>
      <c r="R27" s="118"/>
      <c r="S27" s="88" t="str">
        <f t="shared" si="6"/>
        <v/>
      </c>
      <c r="T27" s="118"/>
      <c r="U27" s="88" t="str">
        <f t="shared" si="7"/>
        <v/>
      </c>
    </row>
    <row r="28" spans="1:22" x14ac:dyDescent="0.2">
      <c r="A28" s="74">
        <f>Payroll!A15</f>
        <v>0</v>
      </c>
      <c r="B28" s="73"/>
      <c r="C28" s="116"/>
      <c r="D28" s="74">
        <f>Payroll!C15</f>
        <v>0</v>
      </c>
      <c r="E28" s="74">
        <f>Payroll!B15</f>
        <v>0</v>
      </c>
      <c r="F28" s="117"/>
      <c r="G28" s="88">
        <f t="shared" si="1"/>
        <v>0</v>
      </c>
      <c r="H28" s="117"/>
      <c r="I28" s="88" t="str">
        <f t="shared" si="2"/>
        <v/>
      </c>
      <c r="J28" s="117"/>
      <c r="K28" s="88" t="str">
        <f t="shared" si="3"/>
        <v/>
      </c>
      <c r="L28" s="118"/>
      <c r="M28" s="88" t="str">
        <f t="shared" si="4"/>
        <v/>
      </c>
      <c r="N28" s="118"/>
      <c r="O28" s="88" t="str">
        <f t="shared" si="5"/>
        <v/>
      </c>
      <c r="P28" s="118"/>
      <c r="Q28" s="24" t="str">
        <f t="shared" si="8"/>
        <v/>
      </c>
      <c r="R28" s="118"/>
      <c r="S28" s="88" t="str">
        <f t="shared" si="6"/>
        <v/>
      </c>
      <c r="T28" s="118"/>
      <c r="U28" s="88" t="str">
        <f t="shared" si="7"/>
        <v/>
      </c>
    </row>
    <row r="29" spans="1:22" x14ac:dyDescent="0.2">
      <c r="A29" s="74">
        <f>Payroll!A16</f>
        <v>0</v>
      </c>
      <c r="B29" s="73"/>
      <c r="C29" s="116"/>
      <c r="D29" s="74">
        <f>Payroll!C16</f>
        <v>0</v>
      </c>
      <c r="E29" s="74">
        <f>Payroll!B16</f>
        <v>0</v>
      </c>
      <c r="F29" s="117"/>
      <c r="G29" s="88">
        <f t="shared" si="1"/>
        <v>0</v>
      </c>
      <c r="H29" s="117"/>
      <c r="I29" s="88" t="str">
        <f t="shared" si="2"/>
        <v/>
      </c>
      <c r="J29" s="117"/>
      <c r="K29" s="88" t="str">
        <f t="shared" si="3"/>
        <v/>
      </c>
      <c r="L29" s="118"/>
      <c r="M29" s="88" t="str">
        <f t="shared" si="4"/>
        <v/>
      </c>
      <c r="N29" s="118"/>
      <c r="O29" s="88" t="str">
        <f t="shared" si="5"/>
        <v/>
      </c>
      <c r="P29" s="118"/>
      <c r="Q29" s="24" t="str">
        <f t="shared" si="8"/>
        <v/>
      </c>
      <c r="R29" s="118"/>
      <c r="S29" s="88" t="str">
        <f t="shared" si="6"/>
        <v/>
      </c>
      <c r="T29" s="118"/>
      <c r="U29" s="88" t="str">
        <f t="shared" si="7"/>
        <v/>
      </c>
    </row>
    <row r="30" spans="1:22" x14ac:dyDescent="0.2">
      <c r="A30" s="74">
        <f>Payroll!A17</f>
        <v>0</v>
      </c>
      <c r="B30" s="73"/>
      <c r="C30" s="116"/>
      <c r="D30" s="74">
        <f>Payroll!C17</f>
        <v>0</v>
      </c>
      <c r="E30" s="74">
        <f>Payroll!B17</f>
        <v>0</v>
      </c>
      <c r="F30" s="117"/>
      <c r="G30" s="88">
        <f t="shared" si="1"/>
        <v>0</v>
      </c>
      <c r="H30" s="117"/>
      <c r="I30" s="88" t="str">
        <f t="shared" si="2"/>
        <v/>
      </c>
      <c r="J30" s="117"/>
      <c r="K30" s="88" t="str">
        <f t="shared" si="3"/>
        <v/>
      </c>
      <c r="L30" s="118"/>
      <c r="M30" s="88" t="str">
        <f t="shared" si="4"/>
        <v/>
      </c>
      <c r="N30" s="118"/>
      <c r="O30" s="88" t="str">
        <f t="shared" si="5"/>
        <v/>
      </c>
      <c r="P30" s="118"/>
      <c r="Q30" s="24" t="str">
        <f t="shared" si="8"/>
        <v/>
      </c>
      <c r="R30" s="118"/>
      <c r="S30" s="88" t="str">
        <f t="shared" si="6"/>
        <v/>
      </c>
      <c r="T30" s="118"/>
      <c r="U30" s="88" t="str">
        <f t="shared" si="7"/>
        <v/>
      </c>
    </row>
    <row r="31" spans="1:22" x14ac:dyDescent="0.2">
      <c r="A31" s="74">
        <f>Payroll!A18</f>
        <v>0</v>
      </c>
      <c r="B31" s="73"/>
      <c r="C31" s="116"/>
      <c r="D31" s="74">
        <f>Payroll!C18</f>
        <v>0</v>
      </c>
      <c r="E31" s="74">
        <f>Payroll!B18</f>
        <v>0</v>
      </c>
      <c r="F31" s="117"/>
      <c r="G31" s="88">
        <f t="shared" si="1"/>
        <v>0</v>
      </c>
      <c r="H31" s="117"/>
      <c r="I31" s="88" t="str">
        <f t="shared" si="2"/>
        <v/>
      </c>
      <c r="J31" s="117"/>
      <c r="K31" s="88" t="str">
        <f t="shared" si="3"/>
        <v/>
      </c>
      <c r="L31" s="118"/>
      <c r="M31" s="88" t="str">
        <f t="shared" si="4"/>
        <v/>
      </c>
      <c r="N31" s="118"/>
      <c r="O31" s="88" t="str">
        <f t="shared" si="5"/>
        <v/>
      </c>
      <c r="P31" s="118"/>
      <c r="Q31" s="24" t="str">
        <f t="shared" si="8"/>
        <v/>
      </c>
      <c r="R31" s="118"/>
      <c r="S31" s="88" t="str">
        <f t="shared" si="6"/>
        <v/>
      </c>
      <c r="T31" s="118"/>
      <c r="U31" s="88" t="str">
        <f t="shared" si="7"/>
        <v/>
      </c>
    </row>
    <row r="32" spans="1:22" x14ac:dyDescent="0.2">
      <c r="A32" s="74">
        <f>Payroll!A19</f>
        <v>0</v>
      </c>
      <c r="B32" s="73"/>
      <c r="C32" s="116"/>
      <c r="D32" s="74">
        <f>Payroll!C19</f>
        <v>0</v>
      </c>
      <c r="E32" s="74">
        <f>Payroll!B19</f>
        <v>0</v>
      </c>
      <c r="F32" s="117"/>
      <c r="G32" s="88">
        <f t="shared" si="1"/>
        <v>0</v>
      </c>
      <c r="H32" s="117"/>
      <c r="I32" s="88" t="str">
        <f t="shared" si="2"/>
        <v/>
      </c>
      <c r="J32" s="117"/>
      <c r="K32" s="88" t="str">
        <f t="shared" si="3"/>
        <v/>
      </c>
      <c r="L32" s="118"/>
      <c r="M32" s="88" t="str">
        <f t="shared" si="4"/>
        <v/>
      </c>
      <c r="N32" s="118"/>
      <c r="O32" s="88" t="str">
        <f t="shared" si="5"/>
        <v/>
      </c>
      <c r="P32" s="118"/>
      <c r="Q32" s="24" t="str">
        <f t="shared" si="8"/>
        <v/>
      </c>
      <c r="R32" s="118"/>
      <c r="S32" s="88" t="str">
        <f t="shared" si="6"/>
        <v/>
      </c>
      <c r="T32" s="118"/>
      <c r="U32" s="88" t="str">
        <f t="shared" si="7"/>
        <v/>
      </c>
    </row>
    <row r="33" spans="1:21" x14ac:dyDescent="0.2">
      <c r="A33" s="74">
        <f>Payroll!A20</f>
        <v>0</v>
      </c>
      <c r="B33" s="73"/>
      <c r="C33" s="116"/>
      <c r="D33" s="74">
        <f>Payroll!C20</f>
        <v>0</v>
      </c>
      <c r="E33" s="74">
        <f>Payroll!B20</f>
        <v>0</v>
      </c>
      <c r="F33" s="117"/>
      <c r="G33" s="88">
        <f t="shared" si="1"/>
        <v>0</v>
      </c>
      <c r="H33" s="117"/>
      <c r="I33" s="88" t="str">
        <f t="shared" si="2"/>
        <v/>
      </c>
      <c r="J33" s="117"/>
      <c r="K33" s="88" t="str">
        <f t="shared" si="3"/>
        <v/>
      </c>
      <c r="L33" s="118"/>
      <c r="M33" s="88" t="str">
        <f t="shared" si="4"/>
        <v/>
      </c>
      <c r="N33" s="118"/>
      <c r="O33" s="88" t="str">
        <f t="shared" si="5"/>
        <v/>
      </c>
      <c r="P33" s="118"/>
      <c r="Q33" s="24" t="str">
        <f t="shared" si="8"/>
        <v/>
      </c>
      <c r="R33" s="118"/>
      <c r="S33" s="88" t="str">
        <f t="shared" si="6"/>
        <v/>
      </c>
      <c r="T33" s="118"/>
      <c r="U33" s="88" t="str">
        <f t="shared" si="7"/>
        <v/>
      </c>
    </row>
    <row r="34" spans="1:21" x14ac:dyDescent="0.2">
      <c r="A34" s="74">
        <f>Payroll!A21</f>
        <v>0</v>
      </c>
      <c r="B34" s="73"/>
      <c r="C34" s="116"/>
      <c r="D34" s="74">
        <f>Payroll!C21</f>
        <v>0</v>
      </c>
      <c r="E34" s="74">
        <f>Payroll!B21</f>
        <v>0</v>
      </c>
      <c r="F34" s="117"/>
      <c r="G34" s="88">
        <f t="shared" si="1"/>
        <v>0</v>
      </c>
      <c r="H34" s="117"/>
      <c r="I34" s="88" t="str">
        <f t="shared" si="2"/>
        <v/>
      </c>
      <c r="J34" s="117"/>
      <c r="K34" s="88" t="str">
        <f t="shared" si="3"/>
        <v/>
      </c>
      <c r="L34" s="118"/>
      <c r="M34" s="88" t="str">
        <f t="shared" si="4"/>
        <v/>
      </c>
      <c r="N34" s="118"/>
      <c r="O34" s="88" t="str">
        <f t="shared" si="5"/>
        <v/>
      </c>
      <c r="P34" s="118"/>
      <c r="Q34" s="24" t="str">
        <f t="shared" si="8"/>
        <v/>
      </c>
      <c r="R34" s="118"/>
      <c r="S34" s="88" t="str">
        <f t="shared" si="6"/>
        <v/>
      </c>
      <c r="T34" s="118"/>
      <c r="U34" s="88" t="str">
        <f t="shared" si="7"/>
        <v/>
      </c>
    </row>
    <row r="35" spans="1:21" x14ac:dyDescent="0.2">
      <c r="A35" s="74">
        <f>Payroll!A22</f>
        <v>0</v>
      </c>
      <c r="B35" s="73"/>
      <c r="C35" s="116"/>
      <c r="D35" s="74">
        <f>Payroll!C22</f>
        <v>0</v>
      </c>
      <c r="E35" s="74">
        <f>Payroll!B22</f>
        <v>0</v>
      </c>
      <c r="F35" s="117"/>
      <c r="G35" s="88">
        <f t="shared" si="1"/>
        <v>0</v>
      </c>
      <c r="H35" s="117"/>
      <c r="I35" s="88" t="str">
        <f t="shared" si="2"/>
        <v/>
      </c>
      <c r="J35" s="117"/>
      <c r="K35" s="88" t="str">
        <f t="shared" si="3"/>
        <v/>
      </c>
      <c r="L35" s="118"/>
      <c r="M35" s="88" t="str">
        <f t="shared" si="4"/>
        <v/>
      </c>
      <c r="N35" s="118"/>
      <c r="O35" s="88" t="str">
        <f t="shared" si="5"/>
        <v/>
      </c>
      <c r="P35" s="118"/>
      <c r="Q35" s="24" t="str">
        <f t="shared" si="8"/>
        <v/>
      </c>
      <c r="R35" s="118"/>
      <c r="S35" s="88" t="str">
        <f t="shared" si="6"/>
        <v/>
      </c>
      <c r="T35" s="118"/>
      <c r="U35" s="88" t="str">
        <f t="shared" si="7"/>
        <v/>
      </c>
    </row>
    <row r="36" spans="1:21" x14ac:dyDescent="0.2">
      <c r="A36" s="74">
        <f>Payroll!A23</f>
        <v>0</v>
      </c>
      <c r="B36" s="73"/>
      <c r="C36" s="116"/>
      <c r="D36" s="74">
        <f>Payroll!C23</f>
        <v>0</v>
      </c>
      <c r="E36" s="74">
        <f>Payroll!B23</f>
        <v>0</v>
      </c>
      <c r="F36" s="117"/>
      <c r="G36" s="88">
        <f t="shared" si="1"/>
        <v>0</v>
      </c>
      <c r="H36" s="117"/>
      <c r="I36" s="88" t="str">
        <f t="shared" si="2"/>
        <v/>
      </c>
      <c r="J36" s="117"/>
      <c r="K36" s="88" t="str">
        <f t="shared" si="3"/>
        <v/>
      </c>
      <c r="L36" s="118"/>
      <c r="M36" s="88" t="str">
        <f t="shared" si="4"/>
        <v/>
      </c>
      <c r="N36" s="118"/>
      <c r="O36" s="88" t="str">
        <f t="shared" si="5"/>
        <v/>
      </c>
      <c r="P36" s="118"/>
      <c r="Q36" s="24" t="str">
        <f t="shared" si="8"/>
        <v/>
      </c>
      <c r="R36" s="118"/>
      <c r="S36" s="88" t="str">
        <f t="shared" si="6"/>
        <v/>
      </c>
      <c r="T36" s="118"/>
      <c r="U36" s="88" t="str">
        <f t="shared" si="7"/>
        <v/>
      </c>
    </row>
    <row r="37" spans="1:21" x14ac:dyDescent="0.2">
      <c r="A37" s="74">
        <f>Payroll!A24</f>
        <v>0</v>
      </c>
      <c r="B37" s="73"/>
      <c r="C37" s="116"/>
      <c r="D37" s="74">
        <f>Payroll!C24</f>
        <v>0</v>
      </c>
      <c r="E37" s="74">
        <f>Payroll!B24</f>
        <v>0</v>
      </c>
      <c r="F37" s="117"/>
      <c r="G37" s="88">
        <f t="shared" si="1"/>
        <v>0</v>
      </c>
      <c r="H37" s="117"/>
      <c r="I37" s="88" t="str">
        <f t="shared" si="2"/>
        <v/>
      </c>
      <c r="J37" s="117"/>
      <c r="K37" s="88" t="str">
        <f t="shared" si="3"/>
        <v/>
      </c>
      <c r="L37" s="118"/>
      <c r="M37" s="88" t="str">
        <f t="shared" si="4"/>
        <v/>
      </c>
      <c r="N37" s="118"/>
      <c r="O37" s="88" t="str">
        <f t="shared" si="5"/>
        <v/>
      </c>
      <c r="P37" s="118"/>
      <c r="Q37" s="24" t="str">
        <f t="shared" si="8"/>
        <v/>
      </c>
      <c r="R37" s="118"/>
      <c r="S37" s="88" t="str">
        <f t="shared" si="6"/>
        <v/>
      </c>
      <c r="T37" s="118"/>
      <c r="U37" s="88" t="str">
        <f t="shared" si="7"/>
        <v/>
      </c>
    </row>
    <row r="38" spans="1:21" x14ac:dyDescent="0.2">
      <c r="A38" s="74">
        <f>Payroll!A25</f>
        <v>0</v>
      </c>
      <c r="B38" s="73"/>
      <c r="C38" s="116"/>
      <c r="D38" s="74">
        <f>Payroll!C25</f>
        <v>0</v>
      </c>
      <c r="E38" s="74">
        <f>Payroll!B25</f>
        <v>0</v>
      </c>
      <c r="F38" s="117"/>
      <c r="G38" s="88">
        <f t="shared" si="1"/>
        <v>0</v>
      </c>
      <c r="H38" s="117"/>
      <c r="I38" s="88" t="str">
        <f t="shared" si="2"/>
        <v/>
      </c>
      <c r="J38" s="117"/>
      <c r="K38" s="88" t="str">
        <f t="shared" si="3"/>
        <v/>
      </c>
      <c r="L38" s="118"/>
      <c r="M38" s="88" t="str">
        <f t="shared" si="4"/>
        <v/>
      </c>
      <c r="N38" s="118"/>
      <c r="O38" s="88" t="str">
        <f t="shared" si="5"/>
        <v/>
      </c>
      <c r="P38" s="118"/>
      <c r="Q38" s="24" t="str">
        <f t="shared" si="8"/>
        <v/>
      </c>
      <c r="R38" s="118"/>
      <c r="S38" s="88" t="str">
        <f t="shared" si="6"/>
        <v/>
      </c>
      <c r="T38" s="118"/>
      <c r="U38" s="88" t="str">
        <f t="shared" si="7"/>
        <v/>
      </c>
    </row>
    <row r="39" spans="1:21" x14ac:dyDescent="0.2">
      <c r="A39" s="74">
        <f>Payroll!A26</f>
        <v>0</v>
      </c>
      <c r="B39" s="73"/>
      <c r="C39" s="116"/>
      <c r="D39" s="74">
        <f>Payroll!C26</f>
        <v>0</v>
      </c>
      <c r="E39" s="74">
        <f>Payroll!B26</f>
        <v>0</v>
      </c>
      <c r="F39" s="117"/>
      <c r="G39" s="88">
        <f t="shared" si="1"/>
        <v>0</v>
      </c>
      <c r="H39" s="117"/>
      <c r="I39" s="88" t="str">
        <f t="shared" si="2"/>
        <v/>
      </c>
      <c r="J39" s="117"/>
      <c r="K39" s="88" t="str">
        <f t="shared" si="3"/>
        <v/>
      </c>
      <c r="L39" s="118"/>
      <c r="M39" s="88" t="str">
        <f t="shared" si="4"/>
        <v/>
      </c>
      <c r="N39" s="118"/>
      <c r="O39" s="88" t="str">
        <f t="shared" si="5"/>
        <v/>
      </c>
      <c r="P39" s="118"/>
      <c r="Q39" s="24" t="str">
        <f t="shared" si="8"/>
        <v/>
      </c>
      <c r="R39" s="118"/>
      <c r="S39" s="88" t="str">
        <f t="shared" si="6"/>
        <v/>
      </c>
      <c r="T39" s="118"/>
      <c r="U39" s="88" t="str">
        <f t="shared" si="7"/>
        <v/>
      </c>
    </row>
    <row r="40" spans="1:21" x14ac:dyDescent="0.2">
      <c r="A40" s="74">
        <f>Payroll!A27</f>
        <v>0</v>
      </c>
      <c r="B40" s="73"/>
      <c r="C40" s="116"/>
      <c r="D40" s="74">
        <f>Payroll!C27</f>
        <v>0</v>
      </c>
      <c r="E40" s="74">
        <f>Payroll!B27</f>
        <v>0</v>
      </c>
      <c r="F40" s="117"/>
      <c r="G40" s="88">
        <f t="shared" si="1"/>
        <v>0</v>
      </c>
      <c r="H40" s="117"/>
      <c r="I40" s="88" t="str">
        <f t="shared" si="2"/>
        <v/>
      </c>
      <c r="J40" s="117"/>
      <c r="K40" s="88" t="str">
        <f t="shared" si="3"/>
        <v/>
      </c>
      <c r="L40" s="118"/>
      <c r="M40" s="88" t="str">
        <f t="shared" si="4"/>
        <v/>
      </c>
      <c r="N40" s="118"/>
      <c r="O40" s="88" t="str">
        <f t="shared" si="5"/>
        <v/>
      </c>
      <c r="P40" s="118"/>
      <c r="Q40" s="24" t="str">
        <f t="shared" si="8"/>
        <v/>
      </c>
      <c r="R40" s="118"/>
      <c r="S40" s="88" t="str">
        <f t="shared" si="6"/>
        <v/>
      </c>
      <c r="T40" s="118"/>
      <c r="U40" s="88" t="str">
        <f t="shared" si="7"/>
        <v/>
      </c>
    </row>
    <row r="41" spans="1:21" x14ac:dyDescent="0.2">
      <c r="A41" s="74">
        <f>Payroll!A28</f>
        <v>0</v>
      </c>
      <c r="B41" s="73"/>
      <c r="C41" s="116"/>
      <c r="D41" s="74">
        <f>Payroll!C28</f>
        <v>0</v>
      </c>
      <c r="E41" s="74">
        <f>Payroll!B28</f>
        <v>0</v>
      </c>
      <c r="F41" s="118"/>
      <c r="G41" s="88">
        <f t="shared" si="1"/>
        <v>0</v>
      </c>
      <c r="H41" s="117"/>
      <c r="I41" s="88" t="str">
        <f t="shared" si="2"/>
        <v/>
      </c>
      <c r="J41" s="117"/>
      <c r="K41" s="88" t="str">
        <f t="shared" si="3"/>
        <v/>
      </c>
      <c r="L41" s="118"/>
      <c r="M41" s="88" t="str">
        <f t="shared" si="4"/>
        <v/>
      </c>
      <c r="N41" s="118"/>
      <c r="O41" s="88" t="str">
        <f t="shared" si="5"/>
        <v/>
      </c>
      <c r="P41" s="118"/>
      <c r="Q41" s="24" t="str">
        <f t="shared" si="8"/>
        <v/>
      </c>
      <c r="R41" s="118"/>
      <c r="S41" s="88" t="str">
        <f t="shared" si="6"/>
        <v/>
      </c>
      <c r="T41" s="118"/>
      <c r="U41" s="88" t="str">
        <f t="shared" si="7"/>
        <v/>
      </c>
    </row>
    <row r="42" spans="1:21" x14ac:dyDescent="0.2">
      <c r="A42" s="74">
        <f>Payroll!A29</f>
        <v>0</v>
      </c>
      <c r="B42" s="73"/>
      <c r="C42" s="116"/>
      <c r="D42" s="74">
        <f>Payroll!C29</f>
        <v>0</v>
      </c>
      <c r="E42" s="74">
        <f>Payroll!B29</f>
        <v>0</v>
      </c>
      <c r="F42" s="118"/>
      <c r="G42" s="88">
        <f t="shared" si="1"/>
        <v>0</v>
      </c>
      <c r="H42" s="117"/>
      <c r="I42" s="88" t="str">
        <f t="shared" si="2"/>
        <v/>
      </c>
      <c r="J42" s="117"/>
      <c r="K42" s="88" t="str">
        <f t="shared" si="3"/>
        <v/>
      </c>
      <c r="L42" s="118"/>
      <c r="M42" s="88" t="str">
        <f t="shared" si="4"/>
        <v/>
      </c>
      <c r="N42" s="118"/>
      <c r="O42" s="88" t="str">
        <f t="shared" si="5"/>
        <v/>
      </c>
      <c r="P42" s="118"/>
      <c r="Q42" s="24" t="str">
        <f t="shared" si="8"/>
        <v/>
      </c>
      <c r="R42" s="118"/>
      <c r="S42" s="88" t="str">
        <f t="shared" si="6"/>
        <v/>
      </c>
      <c r="T42" s="118"/>
      <c r="U42" s="88" t="str">
        <f t="shared" si="7"/>
        <v/>
      </c>
    </row>
    <row r="43" spans="1:21" x14ac:dyDescent="0.2">
      <c r="A43" s="74">
        <f>Payroll!A30</f>
        <v>0</v>
      </c>
      <c r="B43" s="73"/>
      <c r="C43" s="116"/>
      <c r="D43" s="74">
        <f>Payroll!C30</f>
        <v>0</v>
      </c>
      <c r="E43" s="74">
        <f>Payroll!B30</f>
        <v>0</v>
      </c>
      <c r="F43" s="118"/>
      <c r="G43" s="88">
        <f t="shared" si="1"/>
        <v>0</v>
      </c>
      <c r="H43" s="117"/>
      <c r="I43" s="88" t="str">
        <f t="shared" si="2"/>
        <v/>
      </c>
      <c r="J43" s="117"/>
      <c r="K43" s="88" t="str">
        <f t="shared" si="3"/>
        <v/>
      </c>
      <c r="L43" s="118"/>
      <c r="M43" s="88" t="str">
        <f t="shared" si="4"/>
        <v/>
      </c>
      <c r="N43" s="118"/>
      <c r="O43" s="88" t="str">
        <f t="shared" si="5"/>
        <v/>
      </c>
      <c r="P43" s="118"/>
      <c r="Q43" s="24" t="str">
        <f t="shared" si="8"/>
        <v/>
      </c>
      <c r="R43" s="118"/>
      <c r="S43" s="88" t="str">
        <f t="shared" si="6"/>
        <v/>
      </c>
      <c r="T43" s="118"/>
      <c r="U43" s="88" t="str">
        <f t="shared" si="7"/>
        <v/>
      </c>
    </row>
    <row r="44" spans="1:21" x14ac:dyDescent="0.2">
      <c r="A44" s="74">
        <f>Payroll!A31</f>
        <v>0</v>
      </c>
      <c r="B44" s="73"/>
      <c r="C44" s="116"/>
      <c r="D44" s="74">
        <f>Payroll!C31</f>
        <v>0</v>
      </c>
      <c r="E44" s="74">
        <f>Payroll!B31</f>
        <v>0</v>
      </c>
      <c r="F44" s="118"/>
      <c r="G44" s="88">
        <f t="shared" si="1"/>
        <v>0</v>
      </c>
      <c r="H44" s="118"/>
      <c r="I44" s="88" t="str">
        <f t="shared" si="2"/>
        <v/>
      </c>
      <c r="J44" s="118"/>
      <c r="K44" s="88" t="str">
        <f t="shared" si="3"/>
        <v/>
      </c>
      <c r="L44" s="118"/>
      <c r="M44" s="88" t="str">
        <f t="shared" si="4"/>
        <v/>
      </c>
      <c r="N44" s="118"/>
      <c r="O44" s="88" t="str">
        <f t="shared" si="5"/>
        <v/>
      </c>
      <c r="P44" s="118"/>
      <c r="Q44" s="24" t="str">
        <f t="shared" si="8"/>
        <v/>
      </c>
      <c r="R44" s="118"/>
      <c r="S44" s="88" t="str">
        <f t="shared" si="6"/>
        <v/>
      </c>
      <c r="T44" s="118"/>
      <c r="U44" s="88" t="str">
        <f t="shared" si="7"/>
        <v/>
      </c>
    </row>
    <row r="45" spans="1:21" x14ac:dyDescent="0.2">
      <c r="A45" s="74">
        <f>Payroll!A32</f>
        <v>0</v>
      </c>
      <c r="B45" s="73"/>
      <c r="C45" s="116"/>
      <c r="D45" s="74">
        <f>Payroll!C32</f>
        <v>0</v>
      </c>
      <c r="E45" s="74">
        <f>Payroll!B32</f>
        <v>0</v>
      </c>
      <c r="F45" s="118"/>
      <c r="G45" s="88">
        <f t="shared" si="1"/>
        <v>0</v>
      </c>
      <c r="H45" s="118"/>
      <c r="I45" s="88" t="str">
        <f t="shared" si="2"/>
        <v/>
      </c>
      <c r="J45" s="118"/>
      <c r="K45" s="88" t="str">
        <f t="shared" si="3"/>
        <v/>
      </c>
      <c r="L45" s="118"/>
      <c r="M45" s="88" t="str">
        <f t="shared" si="4"/>
        <v/>
      </c>
      <c r="N45" s="118"/>
      <c r="O45" s="88" t="str">
        <f t="shared" si="5"/>
        <v/>
      </c>
      <c r="P45" s="118"/>
      <c r="Q45" s="24" t="str">
        <f t="shared" si="8"/>
        <v/>
      </c>
      <c r="R45" s="118"/>
      <c r="S45" s="88" t="str">
        <f t="shared" si="6"/>
        <v/>
      </c>
      <c r="T45" s="118"/>
      <c r="U45" s="88" t="str">
        <f t="shared" si="7"/>
        <v/>
      </c>
    </row>
    <row r="46" spans="1:21" x14ac:dyDescent="0.2">
      <c r="A46" s="74">
        <f>Payroll!A33</f>
        <v>0</v>
      </c>
      <c r="B46" s="73"/>
      <c r="C46" s="116"/>
      <c r="D46" s="74">
        <f>Payroll!C33</f>
        <v>0</v>
      </c>
      <c r="E46" s="74">
        <f>Payroll!B33</f>
        <v>0</v>
      </c>
      <c r="F46" s="118"/>
      <c r="G46" s="88">
        <f t="shared" si="1"/>
        <v>0</v>
      </c>
      <c r="H46" s="118"/>
      <c r="I46" s="88" t="str">
        <f t="shared" si="2"/>
        <v/>
      </c>
      <c r="J46" s="118"/>
      <c r="K46" s="88" t="str">
        <f t="shared" si="3"/>
        <v/>
      </c>
      <c r="L46" s="118"/>
      <c r="M46" s="88" t="str">
        <f t="shared" si="4"/>
        <v/>
      </c>
      <c r="N46" s="118"/>
      <c r="O46" s="88" t="str">
        <f t="shared" si="5"/>
        <v/>
      </c>
      <c r="P46" s="118"/>
      <c r="Q46" s="24" t="str">
        <f t="shared" si="8"/>
        <v/>
      </c>
      <c r="R46" s="118"/>
      <c r="S46" s="88" t="str">
        <f t="shared" si="6"/>
        <v/>
      </c>
      <c r="T46" s="118"/>
      <c r="U46" s="88" t="str">
        <f t="shared" si="7"/>
        <v/>
      </c>
    </row>
    <row r="47" spans="1:21" x14ac:dyDescent="0.2">
      <c r="A47" s="74">
        <f>Payroll!A34</f>
        <v>0</v>
      </c>
      <c r="B47" s="73"/>
      <c r="C47" s="116"/>
      <c r="D47" s="74">
        <f>Payroll!C34</f>
        <v>0</v>
      </c>
      <c r="E47" s="74">
        <f>Payroll!B34</f>
        <v>0</v>
      </c>
      <c r="F47" s="118"/>
      <c r="G47" s="88">
        <f t="shared" si="1"/>
        <v>0</v>
      </c>
      <c r="H47" s="118"/>
      <c r="I47" s="88" t="str">
        <f t="shared" si="2"/>
        <v/>
      </c>
      <c r="J47" s="118"/>
      <c r="K47" s="88" t="str">
        <f t="shared" si="3"/>
        <v/>
      </c>
      <c r="L47" s="118"/>
      <c r="M47" s="88" t="str">
        <f t="shared" si="4"/>
        <v/>
      </c>
      <c r="N47" s="118"/>
      <c r="O47" s="88" t="str">
        <f t="shared" si="5"/>
        <v/>
      </c>
      <c r="P47" s="118"/>
      <c r="Q47" s="24" t="str">
        <f t="shared" si="8"/>
        <v/>
      </c>
      <c r="R47" s="118"/>
      <c r="S47" s="88" t="str">
        <f t="shared" si="6"/>
        <v/>
      </c>
      <c r="T47" s="118"/>
      <c r="U47" s="88" t="str">
        <f t="shared" si="7"/>
        <v/>
      </c>
    </row>
    <row r="48" spans="1:21" x14ac:dyDescent="0.2">
      <c r="A48" s="74">
        <f>Payroll!A35</f>
        <v>0</v>
      </c>
      <c r="B48" s="73"/>
      <c r="C48" s="116"/>
      <c r="D48" s="74">
        <f>Payroll!C35</f>
        <v>0</v>
      </c>
      <c r="E48" s="74">
        <f>Payroll!B35</f>
        <v>0</v>
      </c>
      <c r="F48" s="118"/>
      <c r="G48" s="88">
        <f t="shared" si="1"/>
        <v>0</v>
      </c>
      <c r="H48" s="118"/>
      <c r="I48" s="88" t="str">
        <f t="shared" si="2"/>
        <v/>
      </c>
      <c r="J48" s="118"/>
      <c r="K48" s="88" t="str">
        <f t="shared" si="3"/>
        <v/>
      </c>
      <c r="L48" s="118"/>
      <c r="M48" s="88" t="str">
        <f t="shared" si="4"/>
        <v/>
      </c>
      <c r="N48" s="118"/>
      <c r="O48" s="88" t="str">
        <f t="shared" si="5"/>
        <v/>
      </c>
      <c r="P48" s="118"/>
      <c r="Q48" s="24" t="str">
        <f t="shared" si="8"/>
        <v/>
      </c>
      <c r="R48" s="118"/>
      <c r="S48" s="88" t="str">
        <f t="shared" si="6"/>
        <v/>
      </c>
      <c r="T48" s="118"/>
      <c r="U48" s="88" t="str">
        <f t="shared" si="7"/>
        <v/>
      </c>
    </row>
    <row r="49" spans="1:21" x14ac:dyDescent="0.2">
      <c r="A49" s="74">
        <f>Payroll!A36</f>
        <v>0</v>
      </c>
      <c r="B49" s="73"/>
      <c r="C49" s="116"/>
      <c r="D49" s="74">
        <f>Payroll!C36</f>
        <v>0</v>
      </c>
      <c r="E49" s="74">
        <f>Payroll!B36</f>
        <v>0</v>
      </c>
      <c r="F49" s="118"/>
      <c r="G49" s="88">
        <f t="shared" si="1"/>
        <v>0</v>
      </c>
      <c r="H49" s="118"/>
      <c r="I49" s="88" t="str">
        <f t="shared" si="2"/>
        <v/>
      </c>
      <c r="J49" s="118"/>
      <c r="K49" s="88" t="str">
        <f t="shared" si="3"/>
        <v/>
      </c>
      <c r="L49" s="118"/>
      <c r="M49" s="88" t="str">
        <f t="shared" si="4"/>
        <v/>
      </c>
      <c r="N49" s="118"/>
      <c r="O49" s="88" t="str">
        <f t="shared" si="5"/>
        <v/>
      </c>
      <c r="P49" s="118"/>
      <c r="Q49" s="24" t="str">
        <f t="shared" si="8"/>
        <v/>
      </c>
      <c r="R49" s="118"/>
      <c r="S49" s="88" t="str">
        <f t="shared" si="6"/>
        <v/>
      </c>
      <c r="T49" s="118"/>
      <c r="U49" s="88" t="str">
        <f t="shared" si="7"/>
        <v/>
      </c>
    </row>
    <row r="50" spans="1:21" x14ac:dyDescent="0.2">
      <c r="A50" s="74">
        <f>Payroll!A37</f>
        <v>0</v>
      </c>
      <c r="B50" s="73"/>
      <c r="C50" s="116"/>
      <c r="D50" s="74">
        <f>Payroll!C37</f>
        <v>0</v>
      </c>
      <c r="E50" s="74">
        <f>Payroll!B37</f>
        <v>0</v>
      </c>
      <c r="F50" s="118"/>
      <c r="G50" s="88">
        <f t="shared" si="1"/>
        <v>0</v>
      </c>
      <c r="H50" s="118"/>
      <c r="I50" s="88" t="str">
        <f t="shared" si="2"/>
        <v/>
      </c>
      <c r="J50" s="118"/>
      <c r="K50" s="88" t="str">
        <f t="shared" si="3"/>
        <v/>
      </c>
      <c r="L50" s="118"/>
      <c r="M50" s="88" t="str">
        <f t="shared" si="4"/>
        <v/>
      </c>
      <c r="N50" s="118"/>
      <c r="O50" s="88" t="str">
        <f t="shared" si="5"/>
        <v/>
      </c>
      <c r="P50" s="118"/>
      <c r="Q50" s="24" t="str">
        <f t="shared" si="8"/>
        <v/>
      </c>
      <c r="R50" s="118"/>
      <c r="S50" s="88" t="str">
        <f t="shared" si="6"/>
        <v/>
      </c>
      <c r="T50" s="118"/>
      <c r="U50" s="88" t="str">
        <f t="shared" si="7"/>
        <v/>
      </c>
    </row>
    <row r="51" spans="1:21" x14ac:dyDescent="0.2">
      <c r="A51" s="74">
        <f>Payroll!A38</f>
        <v>0</v>
      </c>
      <c r="B51" s="73"/>
      <c r="C51" s="116"/>
      <c r="D51" s="74">
        <f>Payroll!C38</f>
        <v>0</v>
      </c>
      <c r="E51" s="74">
        <f>Payroll!B38</f>
        <v>0</v>
      </c>
      <c r="F51" s="118"/>
      <c r="G51" s="88">
        <f t="shared" si="1"/>
        <v>0</v>
      </c>
      <c r="H51" s="118"/>
      <c r="I51" s="88" t="str">
        <f t="shared" si="2"/>
        <v/>
      </c>
      <c r="J51" s="118"/>
      <c r="K51" s="88" t="str">
        <f t="shared" si="3"/>
        <v/>
      </c>
      <c r="L51" s="118"/>
      <c r="M51" s="88" t="str">
        <f t="shared" si="4"/>
        <v/>
      </c>
      <c r="N51" s="118"/>
      <c r="O51" s="88" t="str">
        <f t="shared" si="5"/>
        <v/>
      </c>
      <c r="P51" s="118"/>
      <c r="Q51" s="24" t="str">
        <f t="shared" si="8"/>
        <v/>
      </c>
      <c r="R51" s="118"/>
      <c r="S51" s="88" t="str">
        <f t="shared" si="6"/>
        <v/>
      </c>
      <c r="T51" s="118"/>
      <c r="U51" s="88" t="str">
        <f t="shared" si="7"/>
        <v/>
      </c>
    </row>
    <row r="52" spans="1:21" x14ac:dyDescent="0.2">
      <c r="A52" s="74">
        <f>Payroll!A39</f>
        <v>0</v>
      </c>
      <c r="B52" s="73"/>
      <c r="C52" s="116"/>
      <c r="D52" s="74">
        <f>Payroll!C39</f>
        <v>0</v>
      </c>
      <c r="E52" s="74">
        <f>Payroll!B39</f>
        <v>0</v>
      </c>
      <c r="F52" s="118"/>
      <c r="G52" s="88">
        <f t="shared" si="1"/>
        <v>0</v>
      </c>
      <c r="H52" s="118"/>
      <c r="I52" s="88" t="str">
        <f t="shared" si="2"/>
        <v/>
      </c>
      <c r="J52" s="118"/>
      <c r="K52" s="88" t="str">
        <f t="shared" si="3"/>
        <v/>
      </c>
      <c r="L52" s="118"/>
      <c r="M52" s="88" t="str">
        <f t="shared" si="4"/>
        <v/>
      </c>
      <c r="N52" s="118"/>
      <c r="O52" s="88" t="str">
        <f t="shared" si="5"/>
        <v/>
      </c>
      <c r="P52" s="118"/>
      <c r="Q52" s="24" t="str">
        <f t="shared" si="8"/>
        <v/>
      </c>
      <c r="R52" s="118"/>
      <c r="S52" s="88" t="str">
        <f t="shared" si="6"/>
        <v/>
      </c>
      <c r="T52" s="118"/>
      <c r="U52" s="88" t="str">
        <f t="shared" si="7"/>
        <v/>
      </c>
    </row>
    <row r="53" spans="1:21" x14ac:dyDescent="0.2">
      <c r="A53" s="74">
        <f>Payroll!A40</f>
        <v>0</v>
      </c>
      <c r="B53" s="73"/>
      <c r="C53" s="116"/>
      <c r="D53" s="74">
        <f>Payroll!C40</f>
        <v>0</v>
      </c>
      <c r="E53" s="74">
        <f>Payroll!B40</f>
        <v>0</v>
      </c>
      <c r="F53" s="118"/>
      <c r="G53" s="88">
        <f t="shared" si="1"/>
        <v>0</v>
      </c>
      <c r="H53" s="118"/>
      <c r="I53" s="88" t="str">
        <f t="shared" si="2"/>
        <v/>
      </c>
      <c r="J53" s="118"/>
      <c r="K53" s="88" t="str">
        <f t="shared" si="3"/>
        <v/>
      </c>
      <c r="L53" s="118"/>
      <c r="M53" s="88" t="str">
        <f t="shared" si="4"/>
        <v/>
      </c>
      <c r="N53" s="118"/>
      <c r="O53" s="88" t="str">
        <f t="shared" si="5"/>
        <v/>
      </c>
      <c r="P53" s="118"/>
      <c r="Q53" s="24" t="str">
        <f t="shared" si="8"/>
        <v/>
      </c>
      <c r="R53" s="118"/>
      <c r="S53" s="88" t="str">
        <f t="shared" si="6"/>
        <v/>
      </c>
      <c r="T53" s="118"/>
      <c r="U53" s="88" t="str">
        <f t="shared" si="7"/>
        <v/>
      </c>
    </row>
    <row r="54" spans="1:21" x14ac:dyDescent="0.2">
      <c r="A54" s="74">
        <f>Payroll!A41</f>
        <v>0</v>
      </c>
      <c r="B54" s="73"/>
      <c r="C54" s="116"/>
      <c r="D54" s="74">
        <f>Payroll!C41</f>
        <v>0</v>
      </c>
      <c r="E54" s="74">
        <f>Payroll!B41</f>
        <v>0</v>
      </c>
      <c r="F54" s="118"/>
      <c r="G54" s="88">
        <f t="shared" si="1"/>
        <v>0</v>
      </c>
      <c r="H54" s="118"/>
      <c r="I54" s="88" t="str">
        <f t="shared" si="2"/>
        <v/>
      </c>
      <c r="J54" s="118"/>
      <c r="K54" s="88" t="str">
        <f t="shared" si="3"/>
        <v/>
      </c>
      <c r="L54" s="118"/>
      <c r="M54" s="88" t="str">
        <f t="shared" si="4"/>
        <v/>
      </c>
      <c r="N54" s="118"/>
      <c r="O54" s="88" t="str">
        <f t="shared" si="5"/>
        <v/>
      </c>
      <c r="P54" s="118"/>
      <c r="Q54" s="24" t="str">
        <f t="shared" si="8"/>
        <v/>
      </c>
      <c r="R54" s="118"/>
      <c r="S54" s="88" t="str">
        <f t="shared" si="6"/>
        <v/>
      </c>
      <c r="T54" s="118"/>
      <c r="U54" s="88" t="str">
        <f t="shared" si="7"/>
        <v/>
      </c>
    </row>
    <row r="55" spans="1:21" x14ac:dyDescent="0.2">
      <c r="A55" s="74">
        <f>Payroll!A42</f>
        <v>0</v>
      </c>
      <c r="B55" s="73"/>
      <c r="C55" s="116"/>
      <c r="D55" s="74">
        <f>Payroll!C42</f>
        <v>0</v>
      </c>
      <c r="E55" s="74">
        <f>Payroll!B42</f>
        <v>0</v>
      </c>
      <c r="F55" s="118"/>
      <c r="G55" s="88">
        <f t="shared" si="1"/>
        <v>0</v>
      </c>
      <c r="H55" s="118"/>
      <c r="I55" s="88" t="str">
        <f t="shared" si="2"/>
        <v/>
      </c>
      <c r="J55" s="118"/>
      <c r="K55" s="88" t="str">
        <f t="shared" si="3"/>
        <v/>
      </c>
      <c r="L55" s="118"/>
      <c r="M55" s="88" t="str">
        <f t="shared" si="4"/>
        <v/>
      </c>
      <c r="N55" s="118"/>
      <c r="O55" s="88" t="str">
        <f t="shared" si="5"/>
        <v/>
      </c>
      <c r="P55" s="118"/>
      <c r="Q55" s="24" t="str">
        <f t="shared" si="8"/>
        <v/>
      </c>
      <c r="R55" s="118"/>
      <c r="S55" s="88" t="str">
        <f t="shared" si="6"/>
        <v/>
      </c>
      <c r="T55" s="118"/>
      <c r="U55" s="88" t="str">
        <f t="shared" si="7"/>
        <v/>
      </c>
    </row>
    <row r="56" spans="1:21" x14ac:dyDescent="0.2">
      <c r="A56" s="74">
        <f>Payroll!A43</f>
        <v>0</v>
      </c>
      <c r="B56" s="73"/>
      <c r="C56" s="116"/>
      <c r="D56" s="74">
        <f>Payroll!C43</f>
        <v>0</v>
      </c>
      <c r="E56" s="74">
        <f>Payroll!B43</f>
        <v>0</v>
      </c>
      <c r="F56" s="118"/>
      <c r="G56" s="88">
        <f t="shared" si="1"/>
        <v>0</v>
      </c>
      <c r="H56" s="118"/>
      <c r="I56" s="88" t="str">
        <f t="shared" si="2"/>
        <v/>
      </c>
      <c r="J56" s="118"/>
      <c r="K56" s="88" t="str">
        <f t="shared" si="3"/>
        <v/>
      </c>
      <c r="L56" s="118"/>
      <c r="M56" s="88" t="str">
        <f t="shared" si="4"/>
        <v/>
      </c>
      <c r="N56" s="118"/>
      <c r="O56" s="88" t="str">
        <f t="shared" si="5"/>
        <v/>
      </c>
      <c r="P56" s="118"/>
      <c r="Q56" s="24" t="str">
        <f t="shared" si="8"/>
        <v/>
      </c>
      <c r="R56" s="118"/>
      <c r="S56" s="88" t="str">
        <f t="shared" si="6"/>
        <v/>
      </c>
      <c r="T56" s="118"/>
      <c r="U56" s="88" t="str">
        <f t="shared" si="7"/>
        <v/>
      </c>
    </row>
    <row r="57" spans="1:21" x14ac:dyDescent="0.2">
      <c r="A57" s="74">
        <f>Payroll!A44</f>
        <v>0</v>
      </c>
      <c r="B57" s="73"/>
      <c r="C57" s="116"/>
      <c r="D57" s="74">
        <f>Payroll!C44</f>
        <v>0</v>
      </c>
      <c r="E57" s="74">
        <f>Payroll!B44</f>
        <v>0</v>
      </c>
      <c r="F57" s="118"/>
      <c r="G57" s="88">
        <f t="shared" si="1"/>
        <v>0</v>
      </c>
      <c r="H57" s="118"/>
      <c r="I57" s="88" t="str">
        <f t="shared" si="2"/>
        <v/>
      </c>
      <c r="J57" s="118"/>
      <c r="K57" s="88" t="str">
        <f t="shared" si="3"/>
        <v/>
      </c>
      <c r="L57" s="118"/>
      <c r="M57" s="88" t="str">
        <f t="shared" si="4"/>
        <v/>
      </c>
      <c r="N57" s="118"/>
      <c r="O57" s="88" t="str">
        <f t="shared" si="5"/>
        <v/>
      </c>
      <c r="P57" s="118"/>
      <c r="Q57" s="24" t="str">
        <f t="shared" si="8"/>
        <v/>
      </c>
      <c r="R57" s="118"/>
      <c r="S57" s="88" t="str">
        <f t="shared" si="6"/>
        <v/>
      </c>
      <c r="T57" s="118"/>
      <c r="U57" s="88" t="str">
        <f t="shared" si="7"/>
        <v/>
      </c>
    </row>
    <row r="58" spans="1:21" x14ac:dyDescent="0.2">
      <c r="A58" s="74">
        <f>Payroll!A45</f>
        <v>0</v>
      </c>
      <c r="B58" s="73"/>
      <c r="C58" s="116"/>
      <c r="D58" s="74">
        <f>Payroll!C45</f>
        <v>0</v>
      </c>
      <c r="E58" s="74">
        <f>Payroll!B45</f>
        <v>0</v>
      </c>
      <c r="F58" s="118"/>
      <c r="G58" s="88">
        <f t="shared" si="1"/>
        <v>0</v>
      </c>
      <c r="H58" s="118"/>
      <c r="I58" s="88" t="str">
        <f t="shared" si="2"/>
        <v/>
      </c>
      <c r="J58" s="118"/>
      <c r="K58" s="88" t="str">
        <f t="shared" si="3"/>
        <v/>
      </c>
      <c r="L58" s="118"/>
      <c r="M58" s="88" t="str">
        <f t="shared" si="4"/>
        <v/>
      </c>
      <c r="N58" s="118"/>
      <c r="O58" s="88" t="str">
        <f t="shared" si="5"/>
        <v/>
      </c>
      <c r="P58" s="118"/>
      <c r="Q58" s="24" t="str">
        <f t="shared" si="8"/>
        <v/>
      </c>
      <c r="R58" s="118"/>
      <c r="S58" s="88" t="str">
        <f t="shared" si="6"/>
        <v/>
      </c>
      <c r="T58" s="118"/>
      <c r="U58" s="88" t="str">
        <f t="shared" si="7"/>
        <v/>
      </c>
    </row>
    <row r="59" spans="1:21" x14ac:dyDescent="0.2">
      <c r="A59" s="74">
        <f>Payroll!A46</f>
        <v>0</v>
      </c>
      <c r="B59" s="73"/>
      <c r="C59" s="116"/>
      <c r="D59" s="74">
        <f>Payroll!C46</f>
        <v>0</v>
      </c>
      <c r="E59" s="74">
        <f>Payroll!B46</f>
        <v>0</v>
      </c>
      <c r="F59" s="118"/>
      <c r="G59" s="88">
        <f t="shared" si="1"/>
        <v>0</v>
      </c>
      <c r="H59" s="118"/>
      <c r="I59" s="88" t="str">
        <f t="shared" si="2"/>
        <v/>
      </c>
      <c r="J59" s="118"/>
      <c r="K59" s="88" t="str">
        <f t="shared" si="3"/>
        <v/>
      </c>
      <c r="L59" s="118"/>
      <c r="M59" s="88" t="str">
        <f t="shared" si="4"/>
        <v/>
      </c>
      <c r="N59" s="118"/>
      <c r="O59" s="88" t="str">
        <f t="shared" si="5"/>
        <v/>
      </c>
      <c r="P59" s="118"/>
      <c r="Q59" s="24" t="str">
        <f t="shared" si="8"/>
        <v/>
      </c>
      <c r="R59" s="118"/>
      <c r="S59" s="88" t="str">
        <f t="shared" si="6"/>
        <v/>
      </c>
      <c r="T59" s="118"/>
      <c r="U59" s="88" t="str">
        <f t="shared" si="7"/>
        <v/>
      </c>
    </row>
    <row r="60" spans="1:21" x14ac:dyDescent="0.2">
      <c r="A60" s="74">
        <f>Payroll!A47</f>
        <v>0</v>
      </c>
      <c r="B60" s="73"/>
      <c r="C60" s="116"/>
      <c r="D60" s="74">
        <f>Payroll!C47</f>
        <v>0</v>
      </c>
      <c r="E60" s="74">
        <f>Payroll!B47</f>
        <v>0</v>
      </c>
      <c r="F60" s="118"/>
      <c r="G60" s="88">
        <f t="shared" si="1"/>
        <v>0</v>
      </c>
      <c r="H60" s="118"/>
      <c r="I60" s="88" t="str">
        <f t="shared" si="2"/>
        <v/>
      </c>
      <c r="J60" s="118"/>
      <c r="K60" s="88" t="str">
        <f t="shared" si="3"/>
        <v/>
      </c>
      <c r="L60" s="118"/>
      <c r="M60" s="88" t="str">
        <f t="shared" si="4"/>
        <v/>
      </c>
      <c r="N60" s="118"/>
      <c r="O60" s="88" t="str">
        <f t="shared" si="5"/>
        <v/>
      </c>
      <c r="P60" s="118"/>
      <c r="Q60" s="24" t="str">
        <f t="shared" si="8"/>
        <v/>
      </c>
      <c r="R60" s="118"/>
      <c r="S60" s="88" t="str">
        <f t="shared" si="6"/>
        <v/>
      </c>
      <c r="T60" s="118"/>
      <c r="U60" s="88" t="str">
        <f t="shared" si="7"/>
        <v/>
      </c>
    </row>
    <row r="61" spans="1:21" x14ac:dyDescent="0.2">
      <c r="A61" s="74">
        <f>Payroll!A48</f>
        <v>0</v>
      </c>
      <c r="B61" s="73"/>
      <c r="C61" s="116"/>
      <c r="D61" s="74">
        <f>Payroll!C48</f>
        <v>0</v>
      </c>
      <c r="E61" s="74">
        <f>Payroll!B48</f>
        <v>0</v>
      </c>
      <c r="F61" s="118"/>
      <c r="G61" s="88">
        <f t="shared" si="1"/>
        <v>0</v>
      </c>
      <c r="H61" s="118"/>
      <c r="I61" s="88" t="str">
        <f t="shared" si="2"/>
        <v/>
      </c>
      <c r="J61" s="118"/>
      <c r="K61" s="88" t="str">
        <f t="shared" si="3"/>
        <v/>
      </c>
      <c r="L61" s="118"/>
      <c r="M61" s="88" t="str">
        <f t="shared" si="4"/>
        <v/>
      </c>
      <c r="N61" s="118"/>
      <c r="O61" s="88" t="str">
        <f t="shared" si="5"/>
        <v/>
      </c>
      <c r="P61" s="118"/>
      <c r="Q61" s="24" t="str">
        <f t="shared" si="8"/>
        <v/>
      </c>
      <c r="R61" s="118"/>
      <c r="S61" s="88" t="str">
        <f t="shared" si="6"/>
        <v/>
      </c>
      <c r="T61" s="118"/>
      <c r="U61" s="88" t="str">
        <f t="shared" si="7"/>
        <v/>
      </c>
    </row>
    <row r="62" spans="1:21" x14ac:dyDescent="0.2">
      <c r="A62" s="74">
        <f>Payroll!A49</f>
        <v>0</v>
      </c>
      <c r="B62" s="73"/>
      <c r="C62" s="116"/>
      <c r="D62" s="74">
        <f>Payroll!C49</f>
        <v>0</v>
      </c>
      <c r="E62" s="74">
        <f>Payroll!B49</f>
        <v>0</v>
      </c>
      <c r="F62" s="118"/>
      <c r="G62" s="88">
        <f t="shared" si="1"/>
        <v>0</v>
      </c>
      <c r="H62" s="118"/>
      <c r="I62" s="88" t="str">
        <f t="shared" si="2"/>
        <v/>
      </c>
      <c r="J62" s="118"/>
      <c r="K62" s="88" t="str">
        <f t="shared" si="3"/>
        <v/>
      </c>
      <c r="L62" s="118"/>
      <c r="M62" s="88" t="str">
        <f t="shared" si="4"/>
        <v/>
      </c>
      <c r="N62" s="118"/>
      <c r="O62" s="88" t="str">
        <f t="shared" si="5"/>
        <v/>
      </c>
      <c r="P62" s="118"/>
      <c r="Q62" s="24" t="str">
        <f t="shared" si="8"/>
        <v/>
      </c>
      <c r="R62" s="118"/>
      <c r="S62" s="88" t="str">
        <f t="shared" si="6"/>
        <v/>
      </c>
      <c r="T62" s="118"/>
      <c r="U62" s="88" t="str">
        <f t="shared" si="7"/>
        <v/>
      </c>
    </row>
    <row r="63" spans="1:21" x14ac:dyDescent="0.2">
      <c r="A63" s="74">
        <f>Payroll!A50</f>
        <v>0</v>
      </c>
      <c r="B63" s="73"/>
      <c r="C63" s="116"/>
      <c r="D63" s="74">
        <f>Payroll!C50</f>
        <v>0</v>
      </c>
      <c r="E63" s="74">
        <f>Payroll!B50</f>
        <v>0</v>
      </c>
      <c r="F63" s="118"/>
      <c r="G63" s="88">
        <f t="shared" si="1"/>
        <v>0</v>
      </c>
      <c r="H63" s="118"/>
      <c r="I63" s="88" t="str">
        <f t="shared" si="2"/>
        <v/>
      </c>
      <c r="J63" s="118"/>
      <c r="K63" s="88" t="str">
        <f t="shared" si="3"/>
        <v/>
      </c>
      <c r="L63" s="118"/>
      <c r="M63" s="88" t="str">
        <f t="shared" si="4"/>
        <v/>
      </c>
      <c r="N63" s="118"/>
      <c r="O63" s="88" t="str">
        <f t="shared" si="5"/>
        <v/>
      </c>
      <c r="P63" s="118"/>
      <c r="Q63" s="24" t="str">
        <f t="shared" si="8"/>
        <v/>
      </c>
      <c r="R63" s="118"/>
      <c r="S63" s="88" t="str">
        <f t="shared" si="6"/>
        <v/>
      </c>
      <c r="T63" s="118"/>
      <c r="U63" s="88" t="str">
        <f t="shared" si="7"/>
        <v/>
      </c>
    </row>
    <row r="64" spans="1:21" x14ac:dyDescent="0.2">
      <c r="A64" s="74">
        <f>Payroll!A51</f>
        <v>0</v>
      </c>
      <c r="B64" s="73"/>
      <c r="C64" s="116"/>
      <c r="D64" s="74">
        <f>Payroll!C51</f>
        <v>0</v>
      </c>
      <c r="E64" s="74">
        <f>Payroll!B51</f>
        <v>0</v>
      </c>
      <c r="F64" s="118"/>
      <c r="G64" s="88">
        <f t="shared" si="1"/>
        <v>0</v>
      </c>
      <c r="H64" s="118"/>
      <c r="I64" s="88" t="str">
        <f t="shared" si="2"/>
        <v/>
      </c>
      <c r="J64" s="118"/>
      <c r="K64" s="88" t="str">
        <f t="shared" si="3"/>
        <v/>
      </c>
      <c r="L64" s="118"/>
      <c r="M64" s="88" t="str">
        <f t="shared" si="4"/>
        <v/>
      </c>
      <c r="N64" s="118"/>
      <c r="O64" s="88" t="str">
        <f t="shared" si="5"/>
        <v/>
      </c>
      <c r="P64" s="118"/>
      <c r="Q64" s="24" t="str">
        <f t="shared" si="8"/>
        <v/>
      </c>
      <c r="R64" s="118"/>
      <c r="S64" s="88" t="str">
        <f t="shared" si="6"/>
        <v/>
      </c>
      <c r="T64" s="118"/>
      <c r="U64" s="88" t="str">
        <f t="shared" si="7"/>
        <v/>
      </c>
    </row>
    <row r="65" spans="1:21" x14ac:dyDescent="0.2">
      <c r="A65" s="74">
        <f>Payroll!A52</f>
        <v>0</v>
      </c>
      <c r="B65" s="73"/>
      <c r="C65" s="116"/>
      <c r="D65" s="74">
        <f>Payroll!C52</f>
        <v>0</v>
      </c>
      <c r="E65" s="74">
        <f>Payroll!B52</f>
        <v>0</v>
      </c>
      <c r="F65" s="118"/>
      <c r="G65" s="88">
        <f t="shared" si="1"/>
        <v>0</v>
      </c>
      <c r="H65" s="118"/>
      <c r="I65" s="88" t="str">
        <f t="shared" si="2"/>
        <v/>
      </c>
      <c r="J65" s="118"/>
      <c r="K65" s="88" t="str">
        <f t="shared" si="3"/>
        <v/>
      </c>
      <c r="L65" s="118"/>
      <c r="M65" s="88" t="str">
        <f t="shared" si="4"/>
        <v/>
      </c>
      <c r="N65" s="118"/>
      <c r="O65" s="88" t="str">
        <f t="shared" si="5"/>
        <v/>
      </c>
      <c r="P65" s="118"/>
      <c r="Q65" s="24" t="str">
        <f t="shared" si="8"/>
        <v/>
      </c>
      <c r="R65" s="118"/>
      <c r="S65" s="88" t="str">
        <f t="shared" si="6"/>
        <v/>
      </c>
      <c r="T65" s="118"/>
      <c r="U65" s="88" t="str">
        <f t="shared" si="7"/>
        <v/>
      </c>
    </row>
    <row r="66" spans="1:21" x14ac:dyDescent="0.2">
      <c r="A66" s="74">
        <f>Payroll!A53</f>
        <v>0</v>
      </c>
      <c r="B66" s="73"/>
      <c r="C66" s="116"/>
      <c r="D66" s="74">
        <f>Payroll!C53</f>
        <v>0</v>
      </c>
      <c r="E66" s="74">
        <f>Payroll!B53</f>
        <v>0</v>
      </c>
      <c r="F66" s="118"/>
      <c r="G66" s="88">
        <f t="shared" si="1"/>
        <v>0</v>
      </c>
      <c r="H66" s="118"/>
      <c r="I66" s="88" t="str">
        <f t="shared" si="2"/>
        <v/>
      </c>
      <c r="J66" s="118"/>
      <c r="K66" s="88" t="str">
        <f t="shared" si="3"/>
        <v/>
      </c>
      <c r="L66" s="118"/>
      <c r="M66" s="88" t="str">
        <f t="shared" si="4"/>
        <v/>
      </c>
      <c r="N66" s="118"/>
      <c r="O66" s="88" t="str">
        <f t="shared" si="5"/>
        <v/>
      </c>
      <c r="P66" s="118"/>
      <c r="Q66" s="24" t="str">
        <f t="shared" si="8"/>
        <v/>
      </c>
      <c r="R66" s="118"/>
      <c r="S66" s="88" t="str">
        <f t="shared" si="6"/>
        <v/>
      </c>
      <c r="T66" s="118"/>
      <c r="U66" s="88" t="str">
        <f t="shared" si="7"/>
        <v/>
      </c>
    </row>
    <row r="67" spans="1:21" x14ac:dyDescent="0.2">
      <c r="A67" s="74">
        <f>Payroll!A54</f>
        <v>0</v>
      </c>
      <c r="B67" s="73"/>
      <c r="C67" s="116"/>
      <c r="D67" s="74">
        <f>Payroll!C54</f>
        <v>0</v>
      </c>
      <c r="E67" s="74">
        <f>Payroll!B54</f>
        <v>0</v>
      </c>
      <c r="F67" s="118"/>
      <c r="G67" s="88">
        <f t="shared" si="1"/>
        <v>0</v>
      </c>
      <c r="H67" s="118"/>
      <c r="I67" s="88" t="str">
        <f t="shared" si="2"/>
        <v/>
      </c>
      <c r="J67" s="118"/>
      <c r="K67" s="88" t="str">
        <f t="shared" si="3"/>
        <v/>
      </c>
      <c r="L67" s="118"/>
      <c r="M67" s="88" t="str">
        <f t="shared" si="4"/>
        <v/>
      </c>
      <c r="N67" s="118"/>
      <c r="O67" s="88" t="str">
        <f t="shared" si="5"/>
        <v/>
      </c>
      <c r="P67" s="118"/>
      <c r="Q67" s="24" t="str">
        <f t="shared" si="8"/>
        <v/>
      </c>
      <c r="R67" s="118"/>
      <c r="S67" s="88" t="str">
        <f t="shared" si="6"/>
        <v/>
      </c>
      <c r="T67" s="118"/>
      <c r="U67" s="88" t="str">
        <f t="shared" si="7"/>
        <v/>
      </c>
    </row>
    <row r="68" spans="1:21" x14ac:dyDescent="0.2">
      <c r="A68" s="74">
        <f>Payroll!A55</f>
        <v>0</v>
      </c>
      <c r="B68" s="73"/>
      <c r="C68" s="116"/>
      <c r="D68" s="74">
        <f>Payroll!C55</f>
        <v>0</v>
      </c>
      <c r="E68" s="74">
        <f>Payroll!B55</f>
        <v>0</v>
      </c>
      <c r="F68" s="118"/>
      <c r="G68" s="88">
        <f t="shared" si="1"/>
        <v>0</v>
      </c>
      <c r="H68" s="118"/>
      <c r="I68" s="88" t="str">
        <f t="shared" si="2"/>
        <v/>
      </c>
      <c r="J68" s="118"/>
      <c r="K68" s="88" t="str">
        <f t="shared" si="3"/>
        <v/>
      </c>
      <c r="L68" s="118"/>
      <c r="M68" s="88" t="str">
        <f t="shared" si="4"/>
        <v/>
      </c>
      <c r="N68" s="118"/>
      <c r="O68" s="88" t="str">
        <f t="shared" si="5"/>
        <v/>
      </c>
      <c r="P68" s="118"/>
      <c r="Q68" s="24" t="str">
        <f t="shared" si="8"/>
        <v/>
      </c>
      <c r="R68" s="118"/>
      <c r="S68" s="88" t="str">
        <f t="shared" si="6"/>
        <v/>
      </c>
      <c r="T68" s="118"/>
      <c r="U68" s="88" t="str">
        <f t="shared" si="7"/>
        <v/>
      </c>
    </row>
    <row r="69" spans="1:21" x14ac:dyDescent="0.2">
      <c r="A69" s="74">
        <f>Payroll!A56</f>
        <v>0</v>
      </c>
      <c r="B69" s="73"/>
      <c r="C69" s="116"/>
      <c r="D69" s="74">
        <f>Payroll!C56</f>
        <v>0</v>
      </c>
      <c r="E69" s="74">
        <f>Payroll!B56</f>
        <v>0</v>
      </c>
      <c r="F69" s="118"/>
      <c r="G69" s="88">
        <f t="shared" si="1"/>
        <v>0</v>
      </c>
      <c r="H69" s="118"/>
      <c r="I69" s="88" t="str">
        <f t="shared" si="2"/>
        <v/>
      </c>
      <c r="J69" s="118"/>
      <c r="K69" s="88" t="str">
        <f t="shared" si="3"/>
        <v/>
      </c>
      <c r="L69" s="118"/>
      <c r="M69" s="88" t="str">
        <f t="shared" si="4"/>
        <v/>
      </c>
      <c r="N69" s="118"/>
      <c r="O69" s="88" t="str">
        <f t="shared" si="5"/>
        <v/>
      </c>
      <c r="P69" s="118"/>
      <c r="Q69" s="24" t="str">
        <f t="shared" si="8"/>
        <v/>
      </c>
      <c r="R69" s="118"/>
      <c r="S69" s="88" t="str">
        <f t="shared" si="6"/>
        <v/>
      </c>
      <c r="T69" s="118"/>
      <c r="U69" s="88" t="str">
        <f t="shared" si="7"/>
        <v/>
      </c>
    </row>
    <row r="70" spans="1:21" x14ac:dyDescent="0.2">
      <c r="A70" s="74">
        <f>Payroll!A57</f>
        <v>0</v>
      </c>
      <c r="B70" s="73"/>
      <c r="C70" s="116"/>
      <c r="D70" s="74">
        <f>Payroll!C57</f>
        <v>0</v>
      </c>
      <c r="E70" s="74">
        <f>Payroll!B57</f>
        <v>0</v>
      </c>
      <c r="F70" s="118"/>
      <c r="G70" s="88">
        <f t="shared" si="1"/>
        <v>0</v>
      </c>
      <c r="H70" s="118"/>
      <c r="I70" s="88" t="str">
        <f t="shared" si="2"/>
        <v/>
      </c>
      <c r="J70" s="118"/>
      <c r="K70" s="88" t="str">
        <f t="shared" si="3"/>
        <v/>
      </c>
      <c r="L70" s="118"/>
      <c r="M70" s="88" t="str">
        <f t="shared" si="4"/>
        <v/>
      </c>
      <c r="N70" s="118"/>
      <c r="O70" s="88" t="str">
        <f t="shared" si="5"/>
        <v/>
      </c>
      <c r="P70" s="118"/>
      <c r="Q70" s="24" t="str">
        <f t="shared" si="8"/>
        <v/>
      </c>
      <c r="R70" s="118"/>
      <c r="S70" s="88" t="str">
        <f t="shared" si="6"/>
        <v/>
      </c>
      <c r="T70" s="118"/>
      <c r="U70" s="88" t="str">
        <f t="shared" si="7"/>
        <v/>
      </c>
    </row>
    <row r="71" spans="1:21" x14ac:dyDescent="0.2">
      <c r="A71" s="74">
        <f>Payroll!A58</f>
        <v>0</v>
      </c>
      <c r="B71" s="73"/>
      <c r="C71" s="116"/>
      <c r="D71" s="74">
        <f>Payroll!C58</f>
        <v>0</v>
      </c>
      <c r="E71" s="74">
        <f>Payroll!B58</f>
        <v>0</v>
      </c>
      <c r="F71" s="118"/>
      <c r="G71" s="88">
        <f t="shared" si="1"/>
        <v>0</v>
      </c>
      <c r="H71" s="118"/>
      <c r="I71" s="88" t="str">
        <f t="shared" si="2"/>
        <v/>
      </c>
      <c r="J71" s="118"/>
      <c r="K71" s="88" t="str">
        <f t="shared" si="3"/>
        <v/>
      </c>
      <c r="L71" s="118"/>
      <c r="M71" s="88" t="str">
        <f t="shared" si="4"/>
        <v/>
      </c>
      <c r="N71" s="118"/>
      <c r="O71" s="88" t="str">
        <f t="shared" si="5"/>
        <v/>
      </c>
      <c r="P71" s="118"/>
      <c r="Q71" s="24" t="str">
        <f t="shared" si="8"/>
        <v/>
      </c>
      <c r="R71" s="118"/>
      <c r="S71" s="88" t="str">
        <f t="shared" si="6"/>
        <v/>
      </c>
      <c r="T71" s="118"/>
      <c r="U71" s="88" t="str">
        <f t="shared" si="7"/>
        <v/>
      </c>
    </row>
    <row r="72" spans="1:21" x14ac:dyDescent="0.2">
      <c r="A72" s="74">
        <f>Payroll!A59</f>
        <v>0</v>
      </c>
      <c r="B72" s="73"/>
      <c r="C72" s="116"/>
      <c r="D72" s="74">
        <f>Payroll!C59</f>
        <v>0</v>
      </c>
      <c r="E72" s="74">
        <f>Payroll!B59</f>
        <v>0</v>
      </c>
      <c r="F72" s="118"/>
      <c r="G72" s="88">
        <f t="shared" si="1"/>
        <v>0</v>
      </c>
      <c r="H72" s="118"/>
      <c r="I72" s="88" t="str">
        <f t="shared" si="2"/>
        <v/>
      </c>
      <c r="J72" s="118"/>
      <c r="K72" s="88" t="str">
        <f t="shared" si="3"/>
        <v/>
      </c>
      <c r="L72" s="118"/>
      <c r="M72" s="88" t="str">
        <f t="shared" si="4"/>
        <v/>
      </c>
      <c r="N72" s="118"/>
      <c r="O72" s="88" t="str">
        <f t="shared" si="5"/>
        <v/>
      </c>
      <c r="P72" s="118"/>
      <c r="Q72" s="24" t="str">
        <f t="shared" si="8"/>
        <v/>
      </c>
      <c r="R72" s="118"/>
      <c r="S72" s="88" t="str">
        <f t="shared" si="6"/>
        <v/>
      </c>
      <c r="T72" s="118"/>
      <c r="U72" s="88" t="str">
        <f t="shared" si="7"/>
        <v/>
      </c>
    </row>
    <row r="73" spans="1:21" x14ac:dyDescent="0.2">
      <c r="A73" s="74">
        <f>Payroll!A60</f>
        <v>0</v>
      </c>
      <c r="B73" s="73"/>
      <c r="C73" s="116"/>
      <c r="D73" s="74">
        <f>Payroll!C60</f>
        <v>0</v>
      </c>
      <c r="E73" s="74">
        <f>Payroll!B60</f>
        <v>0</v>
      </c>
      <c r="F73" s="118"/>
      <c r="G73" s="88">
        <f t="shared" si="1"/>
        <v>0</v>
      </c>
      <c r="H73" s="118"/>
      <c r="I73" s="88" t="str">
        <f t="shared" si="2"/>
        <v/>
      </c>
      <c r="J73" s="118"/>
      <c r="K73" s="88" t="str">
        <f t="shared" si="3"/>
        <v/>
      </c>
      <c r="L73" s="118"/>
      <c r="M73" s="88" t="str">
        <f t="shared" si="4"/>
        <v/>
      </c>
      <c r="N73" s="118"/>
      <c r="O73" s="88" t="str">
        <f t="shared" si="5"/>
        <v/>
      </c>
      <c r="P73" s="118"/>
      <c r="Q73" s="24" t="str">
        <f t="shared" si="8"/>
        <v/>
      </c>
      <c r="R73" s="118"/>
      <c r="S73" s="88" t="str">
        <f t="shared" si="6"/>
        <v/>
      </c>
      <c r="T73" s="118"/>
      <c r="U73" s="88" t="str">
        <f t="shared" si="7"/>
        <v/>
      </c>
    </row>
    <row r="74" spans="1:21" x14ac:dyDescent="0.2">
      <c r="A74" s="74">
        <f>Payroll!A61</f>
        <v>0</v>
      </c>
      <c r="B74" s="73"/>
      <c r="C74" s="116"/>
      <c r="D74" s="74">
        <f>Payroll!C61</f>
        <v>0</v>
      </c>
      <c r="E74" s="74">
        <f>Payroll!B61</f>
        <v>0</v>
      </c>
      <c r="F74" s="118"/>
      <c r="G74" s="88">
        <f t="shared" si="1"/>
        <v>0</v>
      </c>
      <c r="H74" s="118"/>
      <c r="I74" s="88" t="str">
        <f t="shared" si="2"/>
        <v/>
      </c>
      <c r="J74" s="118"/>
      <c r="K74" s="88" t="str">
        <f t="shared" si="3"/>
        <v/>
      </c>
      <c r="L74" s="118"/>
      <c r="M74" s="88" t="str">
        <f t="shared" si="4"/>
        <v/>
      </c>
      <c r="N74" s="118"/>
      <c r="O74" s="88" t="str">
        <f t="shared" si="5"/>
        <v/>
      </c>
      <c r="P74" s="118"/>
      <c r="Q74" s="24" t="str">
        <f t="shared" si="8"/>
        <v/>
      </c>
      <c r="R74" s="118"/>
      <c r="S74" s="88" t="str">
        <f t="shared" si="6"/>
        <v/>
      </c>
      <c r="T74" s="118"/>
      <c r="U74" s="88" t="str">
        <f t="shared" si="7"/>
        <v/>
      </c>
    </row>
    <row r="75" spans="1:21" x14ac:dyDescent="0.2">
      <c r="A75" s="74">
        <f>Payroll!A62</f>
        <v>0</v>
      </c>
      <c r="B75" s="73"/>
      <c r="C75" s="116"/>
      <c r="D75" s="74">
        <f>Payroll!C62</f>
        <v>0</v>
      </c>
      <c r="E75" s="74">
        <f>Payroll!B62</f>
        <v>0</v>
      </c>
      <c r="F75" s="118"/>
      <c r="G75" s="88">
        <f t="shared" si="1"/>
        <v>0</v>
      </c>
      <c r="H75" s="118"/>
      <c r="I75" s="88" t="str">
        <f t="shared" si="2"/>
        <v/>
      </c>
      <c r="J75" s="118"/>
      <c r="K75" s="88" t="str">
        <f t="shared" si="3"/>
        <v/>
      </c>
      <c r="L75" s="118"/>
      <c r="M75" s="88" t="str">
        <f t="shared" si="4"/>
        <v/>
      </c>
      <c r="N75" s="118"/>
      <c r="O75" s="88" t="str">
        <f t="shared" si="5"/>
        <v/>
      </c>
      <c r="P75" s="118"/>
      <c r="Q75" s="24" t="str">
        <f t="shared" si="8"/>
        <v/>
      </c>
      <c r="R75" s="118"/>
      <c r="S75" s="88" t="str">
        <f t="shared" si="6"/>
        <v/>
      </c>
      <c r="T75" s="118"/>
      <c r="U75" s="88" t="str">
        <f t="shared" si="7"/>
        <v/>
      </c>
    </row>
    <row r="76" spans="1:21" x14ac:dyDescent="0.2">
      <c r="A76" s="74">
        <f>Payroll!A63</f>
        <v>0</v>
      </c>
      <c r="B76" s="73"/>
      <c r="C76" s="116"/>
      <c r="D76" s="74">
        <f>Payroll!C63</f>
        <v>0</v>
      </c>
      <c r="E76" s="74">
        <f>Payroll!B63</f>
        <v>0</v>
      </c>
      <c r="F76" s="118"/>
      <c r="G76" s="88">
        <f t="shared" si="1"/>
        <v>0</v>
      </c>
      <c r="H76" s="118"/>
      <c r="I76" s="88" t="str">
        <f t="shared" si="2"/>
        <v/>
      </c>
      <c r="J76" s="118"/>
      <c r="K76" s="88" t="str">
        <f t="shared" si="3"/>
        <v/>
      </c>
      <c r="L76" s="118"/>
      <c r="M76" s="88" t="str">
        <f t="shared" si="4"/>
        <v/>
      </c>
      <c r="N76" s="118"/>
      <c r="O76" s="88" t="str">
        <f t="shared" si="5"/>
        <v/>
      </c>
      <c r="P76" s="118"/>
      <c r="Q76" s="24" t="str">
        <f t="shared" si="8"/>
        <v/>
      </c>
      <c r="R76" s="118"/>
      <c r="S76" s="88" t="str">
        <f t="shared" si="6"/>
        <v/>
      </c>
      <c r="T76" s="118"/>
      <c r="U76" s="88" t="str">
        <f t="shared" si="7"/>
        <v/>
      </c>
    </row>
    <row r="77" spans="1:21" x14ac:dyDescent="0.2">
      <c r="A77" s="74">
        <f>Payroll!A64</f>
        <v>0</v>
      </c>
      <c r="B77" s="73"/>
      <c r="C77" s="116"/>
      <c r="D77" s="74">
        <f>Payroll!C64</f>
        <v>0</v>
      </c>
      <c r="E77" s="74">
        <f>Payroll!B64</f>
        <v>0</v>
      </c>
      <c r="F77" s="118"/>
      <c r="G77" s="88">
        <f t="shared" si="1"/>
        <v>0</v>
      </c>
      <c r="H77" s="118"/>
      <c r="I77" s="88" t="str">
        <f t="shared" si="2"/>
        <v/>
      </c>
      <c r="J77" s="118"/>
      <c r="K77" s="88" t="str">
        <f t="shared" si="3"/>
        <v/>
      </c>
      <c r="L77" s="118"/>
      <c r="M77" s="88" t="str">
        <f t="shared" si="4"/>
        <v/>
      </c>
      <c r="N77" s="118"/>
      <c r="O77" s="88" t="str">
        <f t="shared" si="5"/>
        <v/>
      </c>
      <c r="P77" s="118"/>
      <c r="Q77" s="24" t="str">
        <f t="shared" si="8"/>
        <v/>
      </c>
      <c r="R77" s="118"/>
      <c r="S77" s="88" t="str">
        <f t="shared" si="6"/>
        <v/>
      </c>
      <c r="T77" s="118"/>
      <c r="U77" s="88" t="str">
        <f t="shared" si="7"/>
        <v/>
      </c>
    </row>
    <row r="78" spans="1:21" x14ac:dyDescent="0.2">
      <c r="A78" s="74">
        <f>Payroll!A65</f>
        <v>0</v>
      </c>
      <c r="B78" s="73"/>
      <c r="C78" s="116"/>
      <c r="D78" s="74">
        <f>Payroll!C65</f>
        <v>0</v>
      </c>
      <c r="E78" s="74">
        <f>Payroll!B65</f>
        <v>0</v>
      </c>
      <c r="F78" s="118"/>
      <c r="G78" s="88">
        <f t="shared" si="1"/>
        <v>0</v>
      </c>
      <c r="H78" s="118"/>
      <c r="I78" s="88" t="str">
        <f t="shared" si="2"/>
        <v/>
      </c>
      <c r="J78" s="118"/>
      <c r="K78" s="88" t="str">
        <f t="shared" si="3"/>
        <v/>
      </c>
      <c r="L78" s="118"/>
      <c r="M78" s="88" t="str">
        <f t="shared" si="4"/>
        <v/>
      </c>
      <c r="N78" s="118"/>
      <c r="O78" s="88" t="str">
        <f t="shared" si="5"/>
        <v/>
      </c>
      <c r="P78" s="118"/>
      <c r="Q78" s="24" t="str">
        <f t="shared" si="8"/>
        <v/>
      </c>
      <c r="R78" s="118"/>
      <c r="S78" s="88" t="str">
        <f t="shared" si="6"/>
        <v/>
      </c>
      <c r="T78" s="118"/>
      <c r="U78" s="88" t="str">
        <f t="shared" si="7"/>
        <v/>
      </c>
    </row>
    <row r="79" spans="1:21" x14ac:dyDescent="0.2">
      <c r="A79" s="74">
        <f>Payroll!A66</f>
        <v>0</v>
      </c>
      <c r="B79" s="73"/>
      <c r="C79" s="116"/>
      <c r="D79" s="74">
        <f>Payroll!C66</f>
        <v>0</v>
      </c>
      <c r="E79" s="74">
        <f>Payroll!B66</f>
        <v>0</v>
      </c>
      <c r="F79" s="118"/>
      <c r="G79" s="88">
        <f t="shared" si="1"/>
        <v>0</v>
      </c>
      <c r="H79" s="118"/>
      <c r="I79" s="88" t="str">
        <f t="shared" si="2"/>
        <v/>
      </c>
      <c r="J79" s="118"/>
      <c r="K79" s="88" t="str">
        <f t="shared" si="3"/>
        <v/>
      </c>
      <c r="L79" s="118"/>
      <c r="M79" s="88" t="str">
        <f t="shared" si="4"/>
        <v/>
      </c>
      <c r="N79" s="118"/>
      <c r="O79" s="88" t="str">
        <f t="shared" si="5"/>
        <v/>
      </c>
      <c r="P79" s="118"/>
      <c r="Q79" s="24" t="str">
        <f t="shared" si="8"/>
        <v/>
      </c>
      <c r="R79" s="118"/>
      <c r="S79" s="88" t="str">
        <f t="shared" si="6"/>
        <v/>
      </c>
      <c r="T79" s="118"/>
      <c r="U79" s="88" t="str">
        <f t="shared" si="7"/>
        <v/>
      </c>
    </row>
    <row r="80" spans="1:21" x14ac:dyDescent="0.2">
      <c r="A80" s="74">
        <f>Payroll!A67</f>
        <v>0</v>
      </c>
      <c r="B80" s="73"/>
      <c r="C80" s="116"/>
      <c r="D80" s="74">
        <f>Payroll!C67</f>
        <v>0</v>
      </c>
      <c r="E80" s="74">
        <f>Payroll!B67</f>
        <v>0</v>
      </c>
      <c r="F80" s="118"/>
      <c r="G80" s="88">
        <f t="shared" si="1"/>
        <v>0</v>
      </c>
      <c r="H80" s="118"/>
      <c r="I80" s="88" t="str">
        <f t="shared" si="2"/>
        <v/>
      </c>
      <c r="J80" s="118"/>
      <c r="K80" s="88" t="str">
        <f t="shared" si="3"/>
        <v/>
      </c>
      <c r="L80" s="118"/>
      <c r="M80" s="88" t="str">
        <f t="shared" si="4"/>
        <v/>
      </c>
      <c r="N80" s="118"/>
      <c r="O80" s="88" t="str">
        <f t="shared" si="5"/>
        <v/>
      </c>
      <c r="P80" s="118"/>
      <c r="Q80" s="24" t="str">
        <f t="shared" si="8"/>
        <v/>
      </c>
      <c r="R80" s="118"/>
      <c r="S80" s="88" t="str">
        <f t="shared" si="6"/>
        <v/>
      </c>
      <c r="T80" s="118"/>
      <c r="U80" s="88" t="str">
        <f t="shared" si="7"/>
        <v/>
      </c>
    </row>
    <row r="81" spans="1:21" x14ac:dyDescent="0.2">
      <c r="A81" s="74">
        <f>Payroll!A68</f>
        <v>0</v>
      </c>
      <c r="B81" s="73"/>
      <c r="C81" s="116"/>
      <c r="D81" s="74">
        <f>Payroll!C68</f>
        <v>0</v>
      </c>
      <c r="E81" s="74">
        <f>Payroll!B68</f>
        <v>0</v>
      </c>
      <c r="F81" s="118"/>
      <c r="G81" s="88">
        <f t="shared" si="1"/>
        <v>0</v>
      </c>
      <c r="H81" s="118"/>
      <c r="I81" s="88" t="str">
        <f t="shared" si="2"/>
        <v/>
      </c>
      <c r="J81" s="118"/>
      <c r="K81" s="88" t="str">
        <f t="shared" si="3"/>
        <v/>
      </c>
      <c r="L81" s="118"/>
      <c r="M81" s="88" t="str">
        <f t="shared" si="4"/>
        <v/>
      </c>
      <c r="N81" s="118"/>
      <c r="O81" s="88" t="str">
        <f t="shared" si="5"/>
        <v/>
      </c>
      <c r="P81" s="118"/>
      <c r="Q81" s="24" t="str">
        <f t="shared" si="8"/>
        <v/>
      </c>
      <c r="R81" s="118"/>
      <c r="S81" s="88" t="str">
        <f t="shared" si="6"/>
        <v/>
      </c>
      <c r="T81" s="118"/>
      <c r="U81" s="88" t="str">
        <f t="shared" si="7"/>
        <v/>
      </c>
    </row>
    <row r="82" spans="1:21" x14ac:dyDescent="0.2">
      <c r="A82" s="74">
        <f>Payroll!A69</f>
        <v>0</v>
      </c>
      <c r="B82" s="73"/>
      <c r="C82" s="116"/>
      <c r="D82" s="74">
        <f>Payroll!C69</f>
        <v>0</v>
      </c>
      <c r="E82" s="74">
        <f>Payroll!B69</f>
        <v>0</v>
      </c>
      <c r="F82" s="118"/>
      <c r="G82" s="88">
        <f t="shared" si="1"/>
        <v>0</v>
      </c>
      <c r="H82" s="118"/>
      <c r="I82" s="88" t="str">
        <f t="shared" si="2"/>
        <v/>
      </c>
      <c r="J82" s="118"/>
      <c r="K82" s="88" t="str">
        <f t="shared" si="3"/>
        <v/>
      </c>
      <c r="L82" s="118"/>
      <c r="M82" s="88" t="str">
        <f t="shared" si="4"/>
        <v/>
      </c>
      <c r="N82" s="118"/>
      <c r="O82" s="88" t="str">
        <f t="shared" si="5"/>
        <v/>
      </c>
      <c r="P82" s="118"/>
      <c r="Q82" s="24" t="str">
        <f t="shared" si="8"/>
        <v/>
      </c>
      <c r="R82" s="118"/>
      <c r="S82" s="88" t="str">
        <f t="shared" si="6"/>
        <v/>
      </c>
      <c r="T82" s="118"/>
      <c r="U82" s="88" t="str">
        <f t="shared" si="7"/>
        <v/>
      </c>
    </row>
    <row r="83" spans="1:21" x14ac:dyDescent="0.2">
      <c r="A83" s="74">
        <f>Payroll!A70</f>
        <v>0</v>
      </c>
      <c r="B83" s="73"/>
      <c r="C83" s="116"/>
      <c r="D83" s="74">
        <f>Payroll!C70</f>
        <v>0</v>
      </c>
      <c r="E83" s="74">
        <f>Payroll!B70</f>
        <v>0</v>
      </c>
      <c r="F83" s="118"/>
      <c r="G83" s="88">
        <f t="shared" si="1"/>
        <v>0</v>
      </c>
      <c r="H83" s="118"/>
      <c r="I83" s="88" t="str">
        <f t="shared" si="2"/>
        <v/>
      </c>
      <c r="J83" s="118"/>
      <c r="K83" s="88" t="str">
        <f t="shared" si="3"/>
        <v/>
      </c>
      <c r="L83" s="118"/>
      <c r="M83" s="88" t="str">
        <f t="shared" si="4"/>
        <v/>
      </c>
      <c r="N83" s="118"/>
      <c r="O83" s="88" t="str">
        <f t="shared" si="5"/>
        <v/>
      </c>
      <c r="P83" s="118"/>
      <c r="Q83" s="24" t="str">
        <f t="shared" si="8"/>
        <v/>
      </c>
      <c r="R83" s="118"/>
      <c r="S83" s="88" t="str">
        <f t="shared" si="6"/>
        <v/>
      </c>
      <c r="T83" s="118"/>
      <c r="U83" s="88" t="str">
        <f t="shared" si="7"/>
        <v/>
      </c>
    </row>
    <row r="84" spans="1:21" x14ac:dyDescent="0.2">
      <c r="A84" s="74">
        <f>Payroll!A71</f>
        <v>0</v>
      </c>
      <c r="B84" s="73"/>
      <c r="C84" s="116"/>
      <c r="D84" s="74">
        <f>Payroll!C71</f>
        <v>0</v>
      </c>
      <c r="E84" s="74">
        <f>Payroll!B71</f>
        <v>0</v>
      </c>
      <c r="F84" s="118"/>
      <c r="G84" s="88">
        <f t="shared" si="1"/>
        <v>0</v>
      </c>
      <c r="H84" s="118"/>
      <c r="I84" s="88" t="str">
        <f t="shared" si="2"/>
        <v/>
      </c>
      <c r="J84" s="118"/>
      <c r="K84" s="88" t="str">
        <f t="shared" si="3"/>
        <v/>
      </c>
      <c r="L84" s="118"/>
      <c r="M84" s="88" t="str">
        <f t="shared" si="4"/>
        <v/>
      </c>
      <c r="N84" s="118"/>
      <c r="O84" s="88" t="str">
        <f t="shared" si="5"/>
        <v/>
      </c>
      <c r="P84" s="118"/>
      <c r="Q84" s="24" t="str">
        <f t="shared" si="8"/>
        <v/>
      </c>
      <c r="R84" s="118"/>
      <c r="S84" s="88" t="str">
        <f t="shared" si="6"/>
        <v/>
      </c>
      <c r="T84" s="118"/>
      <c r="U84" s="88" t="str">
        <f t="shared" si="7"/>
        <v/>
      </c>
    </row>
    <row r="85" spans="1:21" x14ac:dyDescent="0.2">
      <c r="A85" s="74">
        <f>Payroll!A72</f>
        <v>0</v>
      </c>
      <c r="B85" s="73"/>
      <c r="C85" s="116"/>
      <c r="D85" s="74">
        <f>Payroll!C72</f>
        <v>0</v>
      </c>
      <c r="E85" s="74">
        <f>Payroll!B72</f>
        <v>0</v>
      </c>
      <c r="F85" s="118"/>
      <c r="G85" s="88">
        <f t="shared" si="1"/>
        <v>0</v>
      </c>
      <c r="H85" s="118"/>
      <c r="I85" s="88" t="str">
        <f t="shared" si="2"/>
        <v/>
      </c>
      <c r="J85" s="118"/>
      <c r="K85" s="88" t="str">
        <f t="shared" si="3"/>
        <v/>
      </c>
      <c r="L85" s="118"/>
      <c r="M85" s="88" t="str">
        <f t="shared" si="4"/>
        <v/>
      </c>
      <c r="N85" s="118"/>
      <c r="O85" s="88" t="str">
        <f t="shared" si="5"/>
        <v/>
      </c>
      <c r="P85" s="118"/>
      <c r="Q85" s="24" t="str">
        <f t="shared" si="8"/>
        <v/>
      </c>
      <c r="R85" s="118"/>
      <c r="S85" s="88" t="str">
        <f t="shared" si="6"/>
        <v/>
      </c>
      <c r="T85" s="118"/>
      <c r="U85" s="88" t="str">
        <f t="shared" si="7"/>
        <v/>
      </c>
    </row>
    <row r="86" spans="1:21" x14ac:dyDescent="0.2">
      <c r="A86" s="74">
        <f>Payroll!A73</f>
        <v>0</v>
      </c>
      <c r="B86" s="73"/>
      <c r="C86" s="116"/>
      <c r="D86" s="74">
        <f>Payroll!C73</f>
        <v>0</v>
      </c>
      <c r="E86" s="74">
        <f>Payroll!B73</f>
        <v>0</v>
      </c>
      <c r="F86" s="118"/>
      <c r="G86" s="88">
        <f t="shared" ref="G86:G95" si="9">IF($N$9&lt;&gt;"",MIN(F86/$P$9,1),"")</f>
        <v>0</v>
      </c>
      <c r="H86" s="118"/>
      <c r="I86" s="88" t="str">
        <f t="shared" ref="I86:I95" si="10">IF($N$10&lt;&gt;"",MIN(H86/$P$10,1),"")</f>
        <v/>
      </c>
      <c r="J86" s="118"/>
      <c r="K86" s="88" t="str">
        <f t="shared" ref="K86:K95" si="11">IF($N$11&lt;&gt;"",MIN(J86/$P$11,1),"")</f>
        <v/>
      </c>
      <c r="L86" s="118"/>
      <c r="M86" s="88" t="str">
        <f t="shared" ref="M86:M95" si="12">IF($N$12&lt;&gt;"",MIN(L86/$P$12,1),"")</f>
        <v/>
      </c>
      <c r="N86" s="118"/>
      <c r="O86" s="88" t="str">
        <f t="shared" ref="O86:O95" si="13">IF($N$13&lt;&gt;"",MIN(N86/$P$13,1),"")</f>
        <v/>
      </c>
      <c r="P86" s="118"/>
      <c r="Q86" s="24" t="str">
        <f t="shared" si="8"/>
        <v/>
      </c>
      <c r="R86" s="118"/>
      <c r="S86" s="88" t="str">
        <f t="shared" ref="S86:S95" si="14">IF($N$15&lt;&gt;"",MIN(R86/$P$15,1),"")</f>
        <v/>
      </c>
      <c r="T86" s="118"/>
      <c r="U86" s="88" t="str">
        <f t="shared" ref="U86:U95" si="15">IF($N$16&lt;&gt;"",MIN(T86/$P$16,1),"")</f>
        <v/>
      </c>
    </row>
    <row r="87" spans="1:21" x14ac:dyDescent="0.2">
      <c r="A87" s="74">
        <f>Payroll!A74</f>
        <v>0</v>
      </c>
      <c r="B87" s="73"/>
      <c r="C87" s="116"/>
      <c r="D87" s="74">
        <f>Payroll!C74</f>
        <v>0</v>
      </c>
      <c r="E87" s="74">
        <f>Payroll!B74</f>
        <v>0</v>
      </c>
      <c r="F87" s="118"/>
      <c r="G87" s="88">
        <f t="shared" si="9"/>
        <v>0</v>
      </c>
      <c r="H87" s="118"/>
      <c r="I87" s="88" t="str">
        <f t="shared" si="10"/>
        <v/>
      </c>
      <c r="J87" s="118"/>
      <c r="K87" s="88" t="str">
        <f t="shared" si="11"/>
        <v/>
      </c>
      <c r="L87" s="118"/>
      <c r="M87" s="88" t="str">
        <f t="shared" si="12"/>
        <v/>
      </c>
      <c r="N87" s="118"/>
      <c r="O87" s="88" t="str">
        <f t="shared" si="13"/>
        <v/>
      </c>
      <c r="P87" s="118"/>
      <c r="Q87" s="24" t="str">
        <f t="shared" ref="Q87:Q95" si="16">IF($N$14&lt;&gt;"",IF($B87="Active",IF($C87="H-Hourly",MIN(P87/$P$14,1),1),0),"")</f>
        <v/>
      </c>
      <c r="R87" s="118"/>
      <c r="S87" s="88" t="str">
        <f t="shared" si="14"/>
        <v/>
      </c>
      <c r="T87" s="118"/>
      <c r="U87" s="88" t="str">
        <f t="shared" si="15"/>
        <v/>
      </c>
    </row>
    <row r="88" spans="1:21" x14ac:dyDescent="0.2">
      <c r="A88" s="74">
        <f>Payroll!A75</f>
        <v>0</v>
      </c>
      <c r="B88" s="73"/>
      <c r="C88" s="116"/>
      <c r="D88" s="74">
        <f>Payroll!C75</f>
        <v>0</v>
      </c>
      <c r="E88" s="74">
        <f>Payroll!B75</f>
        <v>0</v>
      </c>
      <c r="F88" s="118"/>
      <c r="G88" s="88">
        <f t="shared" si="9"/>
        <v>0</v>
      </c>
      <c r="H88" s="118"/>
      <c r="I88" s="88" t="str">
        <f t="shared" si="10"/>
        <v/>
      </c>
      <c r="J88" s="118"/>
      <c r="K88" s="88" t="str">
        <f t="shared" si="11"/>
        <v/>
      </c>
      <c r="L88" s="118"/>
      <c r="M88" s="88" t="str">
        <f t="shared" si="12"/>
        <v/>
      </c>
      <c r="N88" s="118"/>
      <c r="O88" s="88" t="str">
        <f t="shared" si="13"/>
        <v/>
      </c>
      <c r="P88" s="118"/>
      <c r="Q88" s="24" t="str">
        <f t="shared" si="16"/>
        <v/>
      </c>
      <c r="R88" s="118"/>
      <c r="S88" s="88" t="str">
        <f t="shared" si="14"/>
        <v/>
      </c>
      <c r="T88" s="118"/>
      <c r="U88" s="88" t="str">
        <f t="shared" si="15"/>
        <v/>
      </c>
    </row>
    <row r="89" spans="1:21" x14ac:dyDescent="0.2">
      <c r="A89" s="74">
        <f>Payroll!A76</f>
        <v>0</v>
      </c>
      <c r="B89" s="73"/>
      <c r="C89" s="116"/>
      <c r="D89" s="74">
        <f>Payroll!C76</f>
        <v>0</v>
      </c>
      <c r="E89" s="74">
        <f>Payroll!B76</f>
        <v>0</v>
      </c>
      <c r="F89" s="118"/>
      <c r="G89" s="88">
        <f t="shared" si="9"/>
        <v>0</v>
      </c>
      <c r="H89" s="118"/>
      <c r="I89" s="88" t="str">
        <f t="shared" si="10"/>
        <v/>
      </c>
      <c r="J89" s="118"/>
      <c r="K89" s="88" t="str">
        <f t="shared" si="11"/>
        <v/>
      </c>
      <c r="L89" s="118"/>
      <c r="M89" s="88" t="str">
        <f t="shared" si="12"/>
        <v/>
      </c>
      <c r="N89" s="118"/>
      <c r="O89" s="88" t="str">
        <f t="shared" si="13"/>
        <v/>
      </c>
      <c r="P89" s="118"/>
      <c r="Q89" s="24" t="str">
        <f t="shared" si="16"/>
        <v/>
      </c>
      <c r="R89" s="118"/>
      <c r="S89" s="88" t="str">
        <f t="shared" si="14"/>
        <v/>
      </c>
      <c r="T89" s="118"/>
      <c r="U89" s="88" t="str">
        <f t="shared" si="15"/>
        <v/>
      </c>
    </row>
    <row r="90" spans="1:21" x14ac:dyDescent="0.2">
      <c r="A90" s="74">
        <f>Payroll!A77</f>
        <v>0</v>
      </c>
      <c r="B90" s="73"/>
      <c r="C90" s="116"/>
      <c r="D90" s="74">
        <f>Payroll!C77</f>
        <v>0</v>
      </c>
      <c r="E90" s="74">
        <f>Payroll!B77</f>
        <v>0</v>
      </c>
      <c r="F90" s="118"/>
      <c r="G90" s="88">
        <f t="shared" si="9"/>
        <v>0</v>
      </c>
      <c r="H90" s="118"/>
      <c r="I90" s="88" t="str">
        <f t="shared" si="10"/>
        <v/>
      </c>
      <c r="J90" s="118"/>
      <c r="K90" s="88" t="str">
        <f t="shared" si="11"/>
        <v/>
      </c>
      <c r="L90" s="118"/>
      <c r="M90" s="88" t="str">
        <f t="shared" si="12"/>
        <v/>
      </c>
      <c r="N90" s="118"/>
      <c r="O90" s="88" t="str">
        <f t="shared" si="13"/>
        <v/>
      </c>
      <c r="P90" s="118"/>
      <c r="Q90" s="24" t="str">
        <f t="shared" si="16"/>
        <v/>
      </c>
      <c r="R90" s="118"/>
      <c r="S90" s="88" t="str">
        <f t="shared" si="14"/>
        <v/>
      </c>
      <c r="T90" s="118"/>
      <c r="U90" s="88" t="str">
        <f t="shared" si="15"/>
        <v/>
      </c>
    </row>
    <row r="91" spans="1:21" x14ac:dyDescent="0.2">
      <c r="A91" s="74">
        <f>Payroll!A78</f>
        <v>0</v>
      </c>
      <c r="B91" s="73"/>
      <c r="C91" s="116"/>
      <c r="D91" s="74">
        <f>Payroll!C78</f>
        <v>0</v>
      </c>
      <c r="E91" s="74">
        <f>Payroll!B78</f>
        <v>0</v>
      </c>
      <c r="F91" s="118"/>
      <c r="G91" s="88">
        <f t="shared" si="9"/>
        <v>0</v>
      </c>
      <c r="H91" s="118"/>
      <c r="I91" s="88" t="str">
        <f t="shared" si="10"/>
        <v/>
      </c>
      <c r="J91" s="118"/>
      <c r="K91" s="88" t="str">
        <f t="shared" si="11"/>
        <v/>
      </c>
      <c r="L91" s="118"/>
      <c r="M91" s="88" t="str">
        <f t="shared" si="12"/>
        <v/>
      </c>
      <c r="N91" s="118"/>
      <c r="O91" s="88" t="str">
        <f t="shared" si="13"/>
        <v/>
      </c>
      <c r="P91" s="118"/>
      <c r="Q91" s="24" t="str">
        <f t="shared" si="16"/>
        <v/>
      </c>
      <c r="R91" s="118"/>
      <c r="S91" s="88" t="str">
        <f t="shared" si="14"/>
        <v/>
      </c>
      <c r="T91" s="118"/>
      <c r="U91" s="88" t="str">
        <f t="shared" si="15"/>
        <v/>
      </c>
    </row>
    <row r="92" spans="1:21" x14ac:dyDescent="0.2">
      <c r="A92" s="74">
        <f>Payroll!A79</f>
        <v>0</v>
      </c>
      <c r="B92" s="73"/>
      <c r="C92" s="116"/>
      <c r="D92" s="74">
        <f>Payroll!C79</f>
        <v>0</v>
      </c>
      <c r="E92" s="74">
        <f>Payroll!B79</f>
        <v>0</v>
      </c>
      <c r="F92" s="118"/>
      <c r="G92" s="88">
        <f t="shared" si="9"/>
        <v>0</v>
      </c>
      <c r="H92" s="118"/>
      <c r="I92" s="88" t="str">
        <f t="shared" si="10"/>
        <v/>
      </c>
      <c r="J92" s="118"/>
      <c r="K92" s="88" t="str">
        <f t="shared" si="11"/>
        <v/>
      </c>
      <c r="L92" s="118"/>
      <c r="M92" s="88" t="str">
        <f t="shared" si="12"/>
        <v/>
      </c>
      <c r="N92" s="118"/>
      <c r="O92" s="88" t="str">
        <f t="shared" si="13"/>
        <v/>
      </c>
      <c r="P92" s="118"/>
      <c r="Q92" s="24" t="str">
        <f t="shared" si="16"/>
        <v/>
      </c>
      <c r="R92" s="118"/>
      <c r="S92" s="88" t="str">
        <f t="shared" si="14"/>
        <v/>
      </c>
      <c r="T92" s="118"/>
      <c r="U92" s="88" t="str">
        <f t="shared" si="15"/>
        <v/>
      </c>
    </row>
    <row r="93" spans="1:21" x14ac:dyDescent="0.2">
      <c r="A93" s="74">
        <f>Payroll!A80</f>
        <v>0</v>
      </c>
      <c r="B93" s="73"/>
      <c r="C93" s="116"/>
      <c r="D93" s="74">
        <f>Payroll!C80</f>
        <v>0</v>
      </c>
      <c r="E93" s="74">
        <f>Payroll!B80</f>
        <v>0</v>
      </c>
      <c r="F93" s="118"/>
      <c r="G93" s="88">
        <f t="shared" si="9"/>
        <v>0</v>
      </c>
      <c r="H93" s="118"/>
      <c r="I93" s="88" t="str">
        <f t="shared" si="10"/>
        <v/>
      </c>
      <c r="J93" s="118"/>
      <c r="K93" s="88" t="str">
        <f t="shared" si="11"/>
        <v/>
      </c>
      <c r="L93" s="118"/>
      <c r="M93" s="88" t="str">
        <f t="shared" si="12"/>
        <v/>
      </c>
      <c r="N93" s="118"/>
      <c r="O93" s="88" t="str">
        <f t="shared" si="13"/>
        <v/>
      </c>
      <c r="P93" s="118"/>
      <c r="Q93" s="24" t="str">
        <f t="shared" si="16"/>
        <v/>
      </c>
      <c r="R93" s="118"/>
      <c r="S93" s="88" t="str">
        <f t="shared" si="14"/>
        <v/>
      </c>
      <c r="T93" s="118"/>
      <c r="U93" s="88" t="str">
        <f t="shared" si="15"/>
        <v/>
      </c>
    </row>
    <row r="94" spans="1:21" x14ac:dyDescent="0.2">
      <c r="A94" s="74">
        <f>Payroll!A81</f>
        <v>0</v>
      </c>
      <c r="B94" s="73"/>
      <c r="C94" s="116"/>
      <c r="D94" s="74">
        <f>Payroll!C81</f>
        <v>0</v>
      </c>
      <c r="E94" s="74">
        <f>Payroll!B81</f>
        <v>0</v>
      </c>
      <c r="F94" s="118"/>
      <c r="G94" s="88">
        <f t="shared" si="9"/>
        <v>0</v>
      </c>
      <c r="H94" s="118"/>
      <c r="I94" s="88" t="str">
        <f t="shared" si="10"/>
        <v/>
      </c>
      <c r="J94" s="118"/>
      <c r="K94" s="88" t="str">
        <f t="shared" si="11"/>
        <v/>
      </c>
      <c r="L94" s="118"/>
      <c r="M94" s="88" t="str">
        <f t="shared" si="12"/>
        <v/>
      </c>
      <c r="N94" s="118"/>
      <c r="O94" s="88" t="str">
        <f t="shared" si="13"/>
        <v/>
      </c>
      <c r="P94" s="118"/>
      <c r="Q94" s="24" t="str">
        <f t="shared" si="16"/>
        <v/>
      </c>
      <c r="R94" s="118"/>
      <c r="S94" s="88" t="str">
        <f t="shared" si="14"/>
        <v/>
      </c>
      <c r="T94" s="118"/>
      <c r="U94" s="88" t="str">
        <f t="shared" si="15"/>
        <v/>
      </c>
    </row>
    <row r="95" spans="1:21" x14ac:dyDescent="0.2">
      <c r="A95" s="74">
        <f>Payroll!A82</f>
        <v>0</v>
      </c>
      <c r="B95" s="73"/>
      <c r="C95" s="116"/>
      <c r="D95" s="74">
        <f>Payroll!C82</f>
        <v>0</v>
      </c>
      <c r="E95" s="74">
        <f>Payroll!B82</f>
        <v>0</v>
      </c>
      <c r="F95" s="118"/>
      <c r="G95" s="88">
        <f t="shared" si="9"/>
        <v>0</v>
      </c>
      <c r="H95" s="118"/>
      <c r="I95" s="88" t="str">
        <f t="shared" si="10"/>
        <v/>
      </c>
      <c r="J95" s="118"/>
      <c r="K95" s="88" t="str">
        <f t="shared" si="11"/>
        <v/>
      </c>
      <c r="L95" s="118"/>
      <c r="M95" s="88" t="str">
        <f t="shared" si="12"/>
        <v/>
      </c>
      <c r="N95" s="118"/>
      <c r="O95" s="88" t="str">
        <f t="shared" si="13"/>
        <v/>
      </c>
      <c r="P95" s="118"/>
      <c r="Q95" s="24" t="str">
        <f t="shared" si="16"/>
        <v/>
      </c>
      <c r="R95" s="118"/>
      <c r="S95" s="88" t="str">
        <f t="shared" si="14"/>
        <v/>
      </c>
      <c r="T95" s="118"/>
      <c r="U95" s="88" t="str">
        <f t="shared" si="15"/>
        <v/>
      </c>
    </row>
    <row r="96" spans="1:21" x14ac:dyDescent="0.2">
      <c r="F96" s="22"/>
      <c r="G96" s="22">
        <f>IF(SUM(G20:G95)&gt;0,SUM(G20:G95),"")</f>
        <v>0.77772592938248553</v>
      </c>
      <c r="H96" s="22"/>
      <c r="I96" s="22" t="str">
        <f>IF(SUM(I20:I95)&gt;0,SUM(I20:I95),"")</f>
        <v/>
      </c>
      <c r="J96" s="22"/>
      <c r="K96" s="22" t="str">
        <f>IF(SUM(K20:K95)&gt;0,SUM(K20:K95),"")</f>
        <v/>
      </c>
      <c r="L96" s="22"/>
      <c r="M96" s="22" t="str">
        <f>IF(SUM(M20:M95)&gt;0,SUM(M20:M95),"")</f>
        <v/>
      </c>
      <c r="N96" s="120"/>
      <c r="O96" s="120" t="str">
        <f>IF(SUM(O20:O95)&gt;0,SUM(O20:O95),"")</f>
        <v/>
      </c>
      <c r="P96" s="120"/>
      <c r="Q96" s="120" t="str">
        <f>IF(SUM(Q20:Q95)&gt;0,SUM(Q20:Q95),"")</f>
        <v/>
      </c>
      <c r="R96" s="120"/>
      <c r="S96" s="120" t="str">
        <f>IF(SUM(S20:S95)&gt;0,SUM(S20:S95),"")</f>
        <v/>
      </c>
      <c r="T96" s="120"/>
      <c r="U96" s="120" t="str">
        <f>IF(SUM(U20:U95)&gt;0,SUM(U20:U95),"")</f>
        <v/>
      </c>
    </row>
    <row r="98" spans="1:13" x14ac:dyDescent="0.2">
      <c r="L98" s="22"/>
      <c r="M98" s="22"/>
    </row>
    <row r="99" spans="1:13" x14ac:dyDescent="0.2">
      <c r="A99" s="21" t="s">
        <v>67</v>
      </c>
    </row>
    <row r="100" spans="1:13" x14ac:dyDescent="0.2">
      <c r="A100" s="28" t="s">
        <v>62</v>
      </c>
    </row>
    <row r="101" spans="1:13" x14ac:dyDescent="0.2">
      <c r="A101" s="28" t="s">
        <v>61</v>
      </c>
    </row>
    <row r="102" spans="1:13" x14ac:dyDescent="0.2">
      <c r="A102" s="28" t="s">
        <v>60</v>
      </c>
    </row>
    <row r="103" spans="1:13" x14ac:dyDescent="0.2">
      <c r="A103" s="28" t="s">
        <v>59</v>
      </c>
    </row>
  </sheetData>
  <mergeCells count="10">
    <mergeCell ref="R19:S19"/>
    <mergeCell ref="T19:U19"/>
    <mergeCell ref="G18:U18"/>
    <mergeCell ref="A18:E19"/>
    <mergeCell ref="F19:G19"/>
    <mergeCell ref="H19:I19"/>
    <mergeCell ref="J19:K19"/>
    <mergeCell ref="L19:M19"/>
    <mergeCell ref="N19:O19"/>
    <mergeCell ref="P19:Q19"/>
  </mergeCells>
  <conditionalFormatting sqref="F10">
    <cfRule type="cellIs" dxfId="2" priority="1" stopIfTrue="1" operator="greaterThan">
      <formula>1</formula>
    </cfRule>
    <cfRule type="cellIs" dxfId="1" priority="2" stopIfTrue="1" operator="lessThan">
      <formula>1</formula>
    </cfRule>
  </conditionalFormatting>
  <conditionalFormatting sqref="B8:B10 C3 A3:A5 A7:A18 B6 B2:B3 A20:A64705">
    <cfRule type="duplicateValues" dxfId="0" priority="7" stopIfTrue="1"/>
  </conditionalFormatting>
  <dataValidations count="2">
    <dataValidation type="list" allowBlank="1" showInputMessage="1" showErrorMessage="1" sqref="C21:C95" xr:uid="{5E49BC07-9403-4351-917E-6E5EC781107E}">
      <formula1>EEType</formula1>
    </dataValidation>
    <dataValidation type="list" allowBlank="1" showInputMessage="1" showErrorMessage="1" sqref="B21:B95" xr:uid="{C93B12CA-65B4-4F9A-B77A-645F0EF87063}">
      <formula1>EEStatus</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536CA-D1E8-4AE7-95C4-FC4E6E8ED46F}">
  <dimension ref="A1:L29"/>
  <sheetViews>
    <sheetView workbookViewId="0">
      <selection activeCell="B11" sqref="B11:D16"/>
    </sheetView>
  </sheetViews>
  <sheetFormatPr defaultRowHeight="15" x14ac:dyDescent="0.25"/>
  <cols>
    <col min="1" max="1" width="14.5703125" customWidth="1"/>
    <col min="2" max="2" width="16" bestFit="1" customWidth="1"/>
    <col min="3" max="3" width="17.85546875" customWidth="1"/>
    <col min="4" max="4" width="21.7109375" customWidth="1"/>
    <col min="5" max="5" width="15.7109375" customWidth="1"/>
    <col min="6" max="8" width="10.7109375" customWidth="1"/>
    <col min="9" max="9" width="11.28515625" bestFit="1" customWidth="1"/>
    <col min="12" max="12" width="11.28515625" bestFit="1" customWidth="1"/>
  </cols>
  <sheetData>
    <row r="1" spans="1:12" ht="21" x14ac:dyDescent="0.35">
      <c r="A1" s="40"/>
    </row>
    <row r="2" spans="1:12" ht="21" x14ac:dyDescent="0.35">
      <c r="A2" s="40"/>
      <c r="B2" s="40" t="s">
        <v>78</v>
      </c>
    </row>
    <row r="5" spans="1:12" x14ac:dyDescent="0.25">
      <c r="A5" t="s">
        <v>83</v>
      </c>
      <c r="B5" s="36">
        <f>Calculator!C13</f>
        <v>43948</v>
      </c>
      <c r="C5" s="39" t="s">
        <v>82</v>
      </c>
      <c r="H5" s="39"/>
    </row>
    <row r="6" spans="1:12" x14ac:dyDescent="0.25">
      <c r="A6" t="s">
        <v>81</v>
      </c>
      <c r="B6" s="36">
        <f>Calculator!F13</f>
        <v>44003</v>
      </c>
      <c r="C6" s="38" t="s">
        <v>80</v>
      </c>
    </row>
    <row r="7" spans="1:12" x14ac:dyDescent="0.25">
      <c r="C7" s="3"/>
    </row>
    <row r="8" spans="1:12" x14ac:dyDescent="0.25">
      <c r="B8" s="32"/>
      <c r="C8" s="3"/>
    </row>
    <row r="9" spans="1:12" ht="17.25" x14ac:dyDescent="0.25">
      <c r="A9" s="3" t="s">
        <v>119</v>
      </c>
      <c r="B9" s="37" t="s">
        <v>120</v>
      </c>
      <c r="C9" s="37" t="s">
        <v>77</v>
      </c>
      <c r="D9" s="37" t="s">
        <v>76</v>
      </c>
      <c r="E9" s="37" t="s">
        <v>75</v>
      </c>
      <c r="F9" s="35"/>
      <c r="G9" s="35"/>
      <c r="H9" s="35"/>
      <c r="I9" s="1"/>
    </row>
    <row r="10" spans="1:12" x14ac:dyDescent="0.25">
      <c r="A10" s="36">
        <f>B5+6</f>
        <v>43954</v>
      </c>
      <c r="B10" s="121"/>
      <c r="C10" s="122"/>
      <c r="D10" s="121"/>
      <c r="E10" s="35">
        <f t="shared" ref="E10:E17" si="0">SUM(B10:D10)</f>
        <v>0</v>
      </c>
      <c r="F10" s="35"/>
      <c r="G10" s="35"/>
      <c r="H10" s="35"/>
      <c r="I10" s="35"/>
      <c r="L10" s="34"/>
    </row>
    <row r="11" spans="1:12" x14ac:dyDescent="0.25">
      <c r="A11" s="36">
        <f t="shared" ref="A11:A17" si="1">A10+7</f>
        <v>43961</v>
      </c>
      <c r="B11" s="121"/>
      <c r="C11" s="122"/>
      <c r="D11" s="121"/>
      <c r="E11" s="35">
        <f t="shared" si="0"/>
        <v>0</v>
      </c>
      <c r="F11" s="35"/>
      <c r="G11" s="35"/>
      <c r="H11" s="35"/>
      <c r="I11" s="35"/>
      <c r="L11" s="34"/>
    </row>
    <row r="12" spans="1:12" x14ac:dyDescent="0.25">
      <c r="A12" s="36">
        <f t="shared" si="1"/>
        <v>43968</v>
      </c>
      <c r="B12" s="121"/>
      <c r="C12" s="122"/>
      <c r="D12" s="121"/>
      <c r="E12" s="35">
        <f t="shared" si="0"/>
        <v>0</v>
      </c>
      <c r="F12" s="35"/>
      <c r="G12" s="35"/>
      <c r="H12" s="35"/>
      <c r="I12" s="35"/>
      <c r="L12" s="34"/>
    </row>
    <row r="13" spans="1:12" x14ac:dyDescent="0.25">
      <c r="A13" s="36">
        <f t="shared" si="1"/>
        <v>43975</v>
      </c>
      <c r="B13" s="121"/>
      <c r="C13" s="122"/>
      <c r="D13" s="121"/>
      <c r="E13" s="35">
        <f t="shared" si="0"/>
        <v>0</v>
      </c>
      <c r="F13" s="35"/>
      <c r="G13" s="35"/>
      <c r="H13" s="35"/>
      <c r="I13" s="35"/>
      <c r="L13" s="34"/>
    </row>
    <row r="14" spans="1:12" x14ac:dyDescent="0.25">
      <c r="A14" s="36">
        <f t="shared" si="1"/>
        <v>43982</v>
      </c>
      <c r="B14" s="121"/>
      <c r="C14" s="122"/>
      <c r="D14" s="121"/>
      <c r="E14" s="35">
        <f t="shared" si="0"/>
        <v>0</v>
      </c>
      <c r="F14" s="35"/>
      <c r="G14" s="35"/>
      <c r="H14" s="35"/>
      <c r="I14" s="35"/>
      <c r="L14" s="34"/>
    </row>
    <row r="15" spans="1:12" x14ac:dyDescent="0.25">
      <c r="A15" s="36">
        <f t="shared" si="1"/>
        <v>43989</v>
      </c>
      <c r="B15" s="121"/>
      <c r="C15" s="122"/>
      <c r="D15" s="121"/>
      <c r="E15" s="35">
        <f t="shared" si="0"/>
        <v>0</v>
      </c>
      <c r="F15" s="35"/>
      <c r="G15" s="35"/>
      <c r="H15" s="35"/>
      <c r="I15" s="35"/>
      <c r="L15" s="34"/>
    </row>
    <row r="16" spans="1:12" x14ac:dyDescent="0.25">
      <c r="A16" s="36">
        <f t="shared" si="1"/>
        <v>43996</v>
      </c>
      <c r="B16" s="121"/>
      <c r="C16" s="122"/>
      <c r="D16" s="121"/>
      <c r="E16" s="35">
        <f t="shared" si="0"/>
        <v>0</v>
      </c>
      <c r="F16" s="35"/>
      <c r="G16" s="35"/>
      <c r="H16" s="35"/>
      <c r="I16" s="35"/>
      <c r="L16" s="34"/>
    </row>
    <row r="17" spans="1:12" x14ac:dyDescent="0.25">
      <c r="A17" s="36">
        <f t="shared" si="1"/>
        <v>44003</v>
      </c>
      <c r="B17" s="123"/>
      <c r="C17" s="124"/>
      <c r="D17" s="123"/>
      <c r="E17" s="35">
        <f t="shared" si="0"/>
        <v>0</v>
      </c>
      <c r="F17" s="35"/>
      <c r="G17" s="35"/>
      <c r="H17" s="35"/>
      <c r="I17" s="35"/>
      <c r="L17" s="34"/>
    </row>
    <row r="18" spans="1:12" x14ac:dyDescent="0.25">
      <c r="B18" s="34">
        <f>SUM(B10:B17)</f>
        <v>0</v>
      </c>
      <c r="C18" s="34">
        <f>SUM(C10:C17)</f>
        <v>0</v>
      </c>
      <c r="D18" s="34">
        <f>SUM(D10:D17)</f>
        <v>0</v>
      </c>
      <c r="E18" s="33">
        <f>SUM(E10:E17)</f>
        <v>0</v>
      </c>
    </row>
    <row r="20" spans="1:12" x14ac:dyDescent="0.25">
      <c r="A20" s="31" t="s">
        <v>74</v>
      </c>
    </row>
    <row r="21" spans="1:12" x14ac:dyDescent="0.25">
      <c r="A21" t="s">
        <v>73</v>
      </c>
    </row>
    <row r="22" spans="1:12" x14ac:dyDescent="0.25">
      <c r="A22">
        <v>1</v>
      </c>
      <c r="B22" t="s">
        <v>72</v>
      </c>
    </row>
    <row r="23" spans="1:12" x14ac:dyDescent="0.25">
      <c r="A23">
        <v>2</v>
      </c>
      <c r="B23" t="s">
        <v>71</v>
      </c>
    </row>
    <row r="24" spans="1:12" x14ac:dyDescent="0.25">
      <c r="A24">
        <v>3</v>
      </c>
      <c r="B24" t="s">
        <v>70</v>
      </c>
    </row>
    <row r="25" spans="1:12" x14ac:dyDescent="0.25">
      <c r="A25">
        <v>4</v>
      </c>
      <c r="B25" t="s">
        <v>69</v>
      </c>
    </row>
    <row r="27" spans="1:12" x14ac:dyDescent="0.25">
      <c r="A27" t="s">
        <v>67</v>
      </c>
    </row>
    <row r="28" spans="1:12" ht="17.25" x14ac:dyDescent="0.25">
      <c r="A28" t="s">
        <v>121</v>
      </c>
    </row>
    <row r="29" spans="1:12" x14ac:dyDescent="0.25">
      <c r="A29" s="3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75AFE-F70A-44FF-89AE-2FF1D3CE869A}">
  <dimension ref="A1:L28"/>
  <sheetViews>
    <sheetView workbookViewId="0">
      <selection activeCell="H14" sqref="H14:H16"/>
    </sheetView>
  </sheetViews>
  <sheetFormatPr defaultRowHeight="15" x14ac:dyDescent="0.25"/>
  <cols>
    <col min="1" max="1" width="15" customWidth="1"/>
    <col min="2" max="2" width="16" bestFit="1" customWidth="1"/>
    <col min="3" max="6" width="10.7109375" customWidth="1"/>
    <col min="7" max="10" width="15" customWidth="1"/>
    <col min="11" max="11" width="16.42578125" customWidth="1"/>
    <col min="12" max="12" width="11.28515625" bestFit="1" customWidth="1"/>
  </cols>
  <sheetData>
    <row r="1" spans="1:12" ht="21" x14ac:dyDescent="0.35">
      <c r="A1" s="40"/>
    </row>
    <row r="2" spans="1:12" ht="21" x14ac:dyDescent="0.35">
      <c r="B2" s="40" t="s">
        <v>116</v>
      </c>
    </row>
    <row r="5" spans="1:12" x14ac:dyDescent="0.25">
      <c r="A5" t="s">
        <v>83</v>
      </c>
      <c r="B5" s="36">
        <f>Calculator!C13</f>
        <v>43948</v>
      </c>
      <c r="C5" s="39" t="s">
        <v>82</v>
      </c>
      <c r="F5" s="39"/>
    </row>
    <row r="6" spans="1:12" s="42" customFormat="1" x14ac:dyDescent="0.25">
      <c r="A6" t="s">
        <v>81</v>
      </c>
      <c r="B6" s="36">
        <f>Calculator!F13</f>
        <v>44003</v>
      </c>
      <c r="C6" s="38" t="s">
        <v>80</v>
      </c>
      <c r="D6"/>
      <c r="E6"/>
      <c r="F6"/>
      <c r="G6"/>
    </row>
    <row r="8" spans="1:12" ht="17.25" x14ac:dyDescent="0.25">
      <c r="H8" s="149" t="s">
        <v>122</v>
      </c>
      <c r="I8" s="150"/>
      <c r="J8" s="151"/>
    </row>
    <row r="9" spans="1:12" x14ac:dyDescent="0.25">
      <c r="A9" s="3" t="s">
        <v>79</v>
      </c>
      <c r="B9" s="37" t="s">
        <v>91</v>
      </c>
      <c r="C9" s="37" t="s">
        <v>90</v>
      </c>
      <c r="D9" s="37" t="s">
        <v>89</v>
      </c>
      <c r="E9" s="37" t="s">
        <v>88</v>
      </c>
      <c r="F9" s="37" t="s">
        <v>87</v>
      </c>
      <c r="G9" s="37" t="s">
        <v>86</v>
      </c>
      <c r="H9" s="127" t="s">
        <v>85</v>
      </c>
      <c r="I9" s="127"/>
      <c r="J9" s="127"/>
      <c r="K9" s="37" t="s">
        <v>75</v>
      </c>
    </row>
    <row r="10" spans="1:12" x14ac:dyDescent="0.25">
      <c r="A10" s="36">
        <f>B5+6</f>
        <v>43954</v>
      </c>
      <c r="B10" s="121"/>
      <c r="C10" s="121"/>
      <c r="D10" s="121"/>
      <c r="E10" s="121"/>
      <c r="F10" s="121"/>
      <c r="G10" s="121"/>
      <c r="H10" s="121"/>
      <c r="I10" s="121"/>
      <c r="J10" s="125"/>
      <c r="K10" s="34">
        <f t="shared" ref="K10:K17" si="0">SUM(B10:J10)</f>
        <v>0</v>
      </c>
      <c r="L10" s="34"/>
    </row>
    <row r="11" spans="1:12" x14ac:dyDescent="0.25">
      <c r="A11" s="36">
        <f t="shared" ref="A11:A17" si="1">A10+7</f>
        <v>43961</v>
      </c>
      <c r="B11" s="121"/>
      <c r="C11" s="121"/>
      <c r="D11" s="121"/>
      <c r="E11" s="121"/>
      <c r="F11" s="121"/>
      <c r="G11" s="121"/>
      <c r="H11" s="121"/>
      <c r="I11" s="121"/>
      <c r="J11" s="125"/>
      <c r="K11" s="34">
        <f t="shared" si="0"/>
        <v>0</v>
      </c>
      <c r="L11" s="34"/>
    </row>
    <row r="12" spans="1:12" x14ac:dyDescent="0.25">
      <c r="A12" s="36">
        <f t="shared" si="1"/>
        <v>43968</v>
      </c>
      <c r="B12" s="121"/>
      <c r="C12" s="121"/>
      <c r="D12" s="121"/>
      <c r="E12" s="121"/>
      <c r="F12" s="121"/>
      <c r="G12" s="121"/>
      <c r="H12" s="121"/>
      <c r="I12" s="121"/>
      <c r="J12" s="125"/>
      <c r="K12" s="34">
        <f t="shared" si="0"/>
        <v>0</v>
      </c>
      <c r="L12" s="34"/>
    </row>
    <row r="13" spans="1:12" x14ac:dyDescent="0.25">
      <c r="A13" s="36">
        <f t="shared" si="1"/>
        <v>43975</v>
      </c>
      <c r="B13" s="121"/>
      <c r="C13" s="121"/>
      <c r="D13" s="121"/>
      <c r="E13" s="121"/>
      <c r="F13" s="121"/>
      <c r="G13" s="121"/>
      <c r="H13" s="121"/>
      <c r="I13" s="121"/>
      <c r="J13" s="125"/>
      <c r="K13" s="34">
        <f t="shared" si="0"/>
        <v>0</v>
      </c>
      <c r="L13" s="34"/>
    </row>
    <row r="14" spans="1:12" x14ac:dyDescent="0.25">
      <c r="A14" s="36">
        <f t="shared" si="1"/>
        <v>43982</v>
      </c>
      <c r="B14" s="121"/>
      <c r="C14" s="121"/>
      <c r="D14" s="121"/>
      <c r="E14" s="121"/>
      <c r="F14" s="121"/>
      <c r="G14" s="121"/>
      <c r="H14" s="121"/>
      <c r="I14" s="121"/>
      <c r="J14" s="125"/>
      <c r="K14" s="34">
        <f t="shared" si="0"/>
        <v>0</v>
      </c>
      <c r="L14" s="34"/>
    </row>
    <row r="15" spans="1:12" x14ac:dyDescent="0.25">
      <c r="A15" s="36">
        <f t="shared" si="1"/>
        <v>43989</v>
      </c>
      <c r="B15" s="121"/>
      <c r="C15" s="121"/>
      <c r="D15" s="121"/>
      <c r="E15" s="121"/>
      <c r="F15" s="121"/>
      <c r="G15" s="121"/>
      <c r="H15" s="121"/>
      <c r="I15" s="121"/>
      <c r="J15" s="125"/>
      <c r="K15" s="34">
        <f t="shared" si="0"/>
        <v>0</v>
      </c>
      <c r="L15" s="34"/>
    </row>
    <row r="16" spans="1:12" x14ac:dyDescent="0.25">
      <c r="A16" s="36">
        <f t="shared" si="1"/>
        <v>43996</v>
      </c>
      <c r="B16" s="121"/>
      <c r="C16" s="121"/>
      <c r="D16" s="121"/>
      <c r="E16" s="121"/>
      <c r="F16" s="121"/>
      <c r="G16" s="121"/>
      <c r="H16" s="121"/>
      <c r="I16" s="121"/>
      <c r="J16" s="125"/>
      <c r="K16" s="34">
        <f t="shared" si="0"/>
        <v>0</v>
      </c>
      <c r="L16" s="34"/>
    </row>
    <row r="17" spans="1:12" x14ac:dyDescent="0.25">
      <c r="A17" s="36">
        <f t="shared" si="1"/>
        <v>44003</v>
      </c>
      <c r="B17" s="123"/>
      <c r="C17" s="123"/>
      <c r="D17" s="123"/>
      <c r="E17" s="123"/>
      <c r="F17" s="123"/>
      <c r="G17" s="123"/>
      <c r="H17" s="123"/>
      <c r="I17" s="123"/>
      <c r="J17" s="126"/>
      <c r="K17" s="34">
        <f t="shared" si="0"/>
        <v>0</v>
      </c>
      <c r="L17" s="34"/>
    </row>
    <row r="18" spans="1:12" x14ac:dyDescent="0.25">
      <c r="A18" s="41"/>
      <c r="B18" s="35">
        <f t="shared" ref="B18:K18" si="2">SUM(B10:B17)</f>
        <v>0</v>
      </c>
      <c r="C18" s="35">
        <f t="shared" si="2"/>
        <v>0</v>
      </c>
      <c r="D18" s="35">
        <f t="shared" si="2"/>
        <v>0</v>
      </c>
      <c r="E18" s="35">
        <f t="shared" si="2"/>
        <v>0</v>
      </c>
      <c r="F18" s="35">
        <f t="shared" si="2"/>
        <v>0</v>
      </c>
      <c r="G18" s="35">
        <f t="shared" si="2"/>
        <v>0</v>
      </c>
      <c r="H18" s="35">
        <f t="shared" si="2"/>
        <v>0</v>
      </c>
      <c r="I18" s="35">
        <f t="shared" si="2"/>
        <v>0</v>
      </c>
      <c r="J18" s="35">
        <f t="shared" si="2"/>
        <v>0</v>
      </c>
      <c r="K18" s="33">
        <f t="shared" si="2"/>
        <v>0</v>
      </c>
    </row>
    <row r="20" spans="1:12" x14ac:dyDescent="0.25">
      <c r="A20" s="31" t="s">
        <v>74</v>
      </c>
    </row>
    <row r="21" spans="1:12" x14ac:dyDescent="0.25">
      <c r="A21" t="s">
        <v>73</v>
      </c>
    </row>
    <row r="22" spans="1:12" x14ac:dyDescent="0.25">
      <c r="A22">
        <v>1</v>
      </c>
      <c r="B22" t="s">
        <v>84</v>
      </c>
    </row>
    <row r="23" spans="1:12" x14ac:dyDescent="0.25">
      <c r="A23">
        <v>2</v>
      </c>
      <c r="B23" t="s">
        <v>71</v>
      </c>
    </row>
    <row r="24" spans="1:12" x14ac:dyDescent="0.25">
      <c r="A24">
        <v>3</v>
      </c>
      <c r="B24" t="s">
        <v>70</v>
      </c>
    </row>
    <row r="25" spans="1:12" x14ac:dyDescent="0.25">
      <c r="A25">
        <v>4</v>
      </c>
      <c r="B25" t="s">
        <v>69</v>
      </c>
    </row>
    <row r="27" spans="1:12" x14ac:dyDescent="0.25">
      <c r="A27" t="s">
        <v>67</v>
      </c>
    </row>
    <row r="28" spans="1:12" ht="17.25" x14ac:dyDescent="0.25">
      <c r="A28" t="s">
        <v>123</v>
      </c>
    </row>
  </sheetData>
  <mergeCells count="1">
    <mergeCell ref="H8:J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C737-E859-46EC-BC31-B8529C717CB6}">
  <dimension ref="A1:L26"/>
  <sheetViews>
    <sheetView workbookViewId="0">
      <selection activeCell="B10" sqref="B10:B16"/>
    </sheetView>
  </sheetViews>
  <sheetFormatPr defaultRowHeight="15" x14ac:dyDescent="0.25"/>
  <cols>
    <col min="1" max="1" width="14.7109375" customWidth="1"/>
    <col min="2" max="2" width="18.28515625" customWidth="1"/>
    <col min="3" max="8" width="10.7109375" customWidth="1"/>
    <col min="9" max="9" width="11.28515625" bestFit="1" customWidth="1"/>
    <col min="12" max="12" width="11.28515625" bestFit="1" customWidth="1"/>
  </cols>
  <sheetData>
    <row r="1" spans="1:12" ht="21" x14ac:dyDescent="0.35">
      <c r="A1" s="40"/>
    </row>
    <row r="2" spans="1:12" ht="21" x14ac:dyDescent="0.35">
      <c r="B2" s="40" t="s">
        <v>148</v>
      </c>
    </row>
    <row r="5" spans="1:12" x14ac:dyDescent="0.25">
      <c r="A5" t="s">
        <v>83</v>
      </c>
      <c r="B5" s="36">
        <f>Calculator!C13</f>
        <v>43948</v>
      </c>
      <c r="C5" s="39" t="s">
        <v>82</v>
      </c>
      <c r="F5" s="39"/>
    </row>
    <row r="6" spans="1:12" s="42" customFormat="1" x14ac:dyDescent="0.25">
      <c r="A6" t="s">
        <v>81</v>
      </c>
      <c r="B6" s="36">
        <f>Calculator!F13</f>
        <v>44003</v>
      </c>
      <c r="C6" s="38" t="s">
        <v>80</v>
      </c>
      <c r="D6"/>
      <c r="E6"/>
      <c r="F6"/>
    </row>
    <row r="9" spans="1:12" x14ac:dyDescent="0.25">
      <c r="A9" s="3" t="s">
        <v>79</v>
      </c>
      <c r="B9" s="37" t="s">
        <v>93</v>
      </c>
      <c r="C9" s="35"/>
      <c r="D9" s="35"/>
      <c r="E9" s="35"/>
      <c r="F9" s="35"/>
      <c r="G9" s="35"/>
      <c r="H9" s="35"/>
      <c r="I9" s="1"/>
    </row>
    <row r="10" spans="1:12" x14ac:dyDescent="0.25">
      <c r="A10" s="36">
        <f>B5+6</f>
        <v>43954</v>
      </c>
      <c r="B10" s="121"/>
      <c r="C10" s="35"/>
      <c r="D10" s="35"/>
      <c r="E10" s="35"/>
      <c r="F10" s="35"/>
      <c r="G10" s="35"/>
      <c r="H10" s="35"/>
      <c r="I10" s="35"/>
      <c r="L10" s="34"/>
    </row>
    <row r="11" spans="1:12" x14ac:dyDescent="0.25">
      <c r="A11" s="36">
        <f>A10+7</f>
        <v>43961</v>
      </c>
      <c r="B11" s="121"/>
      <c r="C11" s="35"/>
      <c r="D11" s="35"/>
      <c r="E11" s="35"/>
      <c r="F11" s="35"/>
      <c r="G11" s="35"/>
      <c r="H11" s="35"/>
      <c r="I11" s="35"/>
      <c r="L11" s="34"/>
    </row>
    <row r="12" spans="1:12" x14ac:dyDescent="0.25">
      <c r="A12" s="36">
        <f>A11+7</f>
        <v>43968</v>
      </c>
      <c r="B12" s="121"/>
      <c r="C12" s="35"/>
      <c r="D12" s="35"/>
      <c r="E12" s="35"/>
      <c r="F12" s="35"/>
      <c r="G12" s="35"/>
      <c r="H12" s="35"/>
      <c r="I12" s="35"/>
      <c r="L12" s="34"/>
    </row>
    <row r="13" spans="1:12" x14ac:dyDescent="0.25">
      <c r="A13" s="36">
        <f>A12+7</f>
        <v>43975</v>
      </c>
      <c r="B13" s="121"/>
      <c r="C13" s="35"/>
      <c r="D13" s="35"/>
      <c r="E13" s="35"/>
      <c r="F13" s="35"/>
      <c r="G13" s="35"/>
      <c r="H13" s="35"/>
      <c r="I13" s="35"/>
      <c r="L13" s="34"/>
    </row>
    <row r="14" spans="1:12" x14ac:dyDescent="0.25">
      <c r="A14" s="36">
        <f t="shared" ref="A14:A17" si="0">A13+7</f>
        <v>43982</v>
      </c>
      <c r="B14" s="121"/>
      <c r="C14" s="35"/>
      <c r="D14" s="35"/>
      <c r="E14" s="35"/>
      <c r="F14" s="35"/>
      <c r="G14" s="35"/>
      <c r="H14" s="35"/>
      <c r="I14" s="35"/>
      <c r="L14" s="34"/>
    </row>
    <row r="15" spans="1:12" x14ac:dyDescent="0.25">
      <c r="A15" s="36">
        <f t="shared" si="0"/>
        <v>43989</v>
      </c>
      <c r="B15" s="121"/>
      <c r="C15" s="35"/>
      <c r="D15" s="35"/>
      <c r="E15" s="35"/>
      <c r="F15" s="35"/>
      <c r="G15" s="35"/>
      <c r="H15" s="35"/>
      <c r="I15" s="35"/>
      <c r="L15" s="34"/>
    </row>
    <row r="16" spans="1:12" x14ac:dyDescent="0.25">
      <c r="A16" s="36">
        <f t="shared" si="0"/>
        <v>43996</v>
      </c>
      <c r="B16" s="121"/>
      <c r="C16" s="35"/>
      <c r="D16" s="35"/>
      <c r="E16" s="35"/>
      <c r="F16" s="35"/>
      <c r="G16" s="35"/>
      <c r="H16" s="35"/>
      <c r="I16" s="35"/>
      <c r="L16" s="34"/>
    </row>
    <row r="17" spans="1:12" x14ac:dyDescent="0.25">
      <c r="A17" s="36">
        <f t="shared" si="0"/>
        <v>44003</v>
      </c>
      <c r="B17" s="121"/>
      <c r="C17" s="35"/>
      <c r="D17" s="35"/>
      <c r="E17" s="35"/>
      <c r="F17" s="35"/>
      <c r="G17" s="35"/>
      <c r="H17" s="35"/>
      <c r="I17" s="35"/>
      <c r="L17" s="34"/>
    </row>
    <row r="18" spans="1:12" x14ac:dyDescent="0.25">
      <c r="A18" s="41"/>
      <c r="B18" s="33">
        <f>SUM(B10:B17)</f>
        <v>0</v>
      </c>
      <c r="D18" s="35"/>
      <c r="E18" s="35"/>
      <c r="F18" s="35"/>
      <c r="G18" s="35"/>
      <c r="H18" s="35"/>
      <c r="I18" s="35"/>
      <c r="L18" s="34"/>
    </row>
    <row r="21" spans="1:12" x14ac:dyDescent="0.25">
      <c r="A21" s="31" t="s">
        <v>74</v>
      </c>
    </row>
    <row r="22" spans="1:12" x14ac:dyDescent="0.25">
      <c r="A22" t="s">
        <v>73</v>
      </c>
    </row>
    <row r="23" spans="1:12" x14ac:dyDescent="0.25">
      <c r="A23">
        <v>1</v>
      </c>
      <c r="B23" t="s">
        <v>92</v>
      </c>
    </row>
    <row r="24" spans="1:12" x14ac:dyDescent="0.25">
      <c r="A24">
        <v>2</v>
      </c>
      <c r="B24" t="s">
        <v>71</v>
      </c>
    </row>
    <row r="25" spans="1:12" x14ac:dyDescent="0.25">
      <c r="A25">
        <v>3</v>
      </c>
      <c r="B25" t="s">
        <v>70</v>
      </c>
    </row>
    <row r="26" spans="1:12" x14ac:dyDescent="0.25">
      <c r="A26">
        <v>4</v>
      </c>
      <c r="B26" t="s">
        <v>69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8E54E-D843-4A5F-A289-6BEEB95ABE02}">
  <dimension ref="A1:L26"/>
  <sheetViews>
    <sheetView workbookViewId="0">
      <selection activeCell="D11" sqref="D11"/>
    </sheetView>
  </sheetViews>
  <sheetFormatPr defaultRowHeight="15" x14ac:dyDescent="0.25"/>
  <cols>
    <col min="1" max="1" width="14.7109375" customWidth="1"/>
    <col min="2" max="2" width="18.28515625" customWidth="1"/>
    <col min="3" max="8" width="10.7109375" customWidth="1"/>
    <col min="9" max="9" width="11.28515625" bestFit="1" customWidth="1"/>
    <col min="12" max="12" width="11.28515625" bestFit="1" customWidth="1"/>
  </cols>
  <sheetData>
    <row r="1" spans="1:12" ht="21" x14ac:dyDescent="0.35">
      <c r="A1" s="40"/>
    </row>
    <row r="2" spans="1:12" ht="21" x14ac:dyDescent="0.35">
      <c r="B2" s="40" t="s">
        <v>156</v>
      </c>
    </row>
    <row r="3" spans="1:12" x14ac:dyDescent="0.25">
      <c r="B3" s="130" t="s">
        <v>162</v>
      </c>
    </row>
    <row r="5" spans="1:12" x14ac:dyDescent="0.25">
      <c r="A5" t="s">
        <v>83</v>
      </c>
      <c r="B5" s="36">
        <f>Calculator!C13</f>
        <v>43948</v>
      </c>
      <c r="C5" s="39" t="s">
        <v>82</v>
      </c>
      <c r="F5" s="39"/>
    </row>
    <row r="6" spans="1:12" s="42" customFormat="1" x14ac:dyDescent="0.25">
      <c r="A6" t="s">
        <v>81</v>
      </c>
      <c r="B6" s="36">
        <f>Calculator!F13</f>
        <v>44003</v>
      </c>
      <c r="C6" s="38" t="s">
        <v>80</v>
      </c>
      <c r="D6"/>
      <c r="E6"/>
      <c r="F6"/>
    </row>
    <row r="9" spans="1:12" x14ac:dyDescent="0.25">
      <c r="A9" s="3" t="s">
        <v>79</v>
      </c>
      <c r="B9" s="92" t="s">
        <v>157</v>
      </c>
      <c r="C9" s="35"/>
      <c r="D9" s="35"/>
      <c r="E9" s="35"/>
      <c r="F9" s="35"/>
      <c r="G9" s="35"/>
      <c r="H9" s="35"/>
      <c r="I9" s="1"/>
    </row>
    <row r="10" spans="1:12" x14ac:dyDescent="0.25">
      <c r="A10" s="36">
        <f>B5+6</f>
        <v>43954</v>
      </c>
      <c r="B10" s="121"/>
      <c r="C10" s="35"/>
      <c r="D10" s="35"/>
      <c r="E10" s="35"/>
      <c r="F10" s="35"/>
      <c r="G10" s="35"/>
      <c r="H10" s="35"/>
      <c r="I10" s="35"/>
      <c r="L10" s="34"/>
    </row>
    <row r="11" spans="1:12" x14ac:dyDescent="0.25">
      <c r="A11" s="36">
        <f>A10+7</f>
        <v>43961</v>
      </c>
      <c r="B11" s="121"/>
      <c r="C11" s="35"/>
      <c r="D11" s="35"/>
      <c r="E11" s="35"/>
      <c r="F11" s="35"/>
      <c r="G11" s="35"/>
      <c r="H11" s="35"/>
      <c r="I11" s="35"/>
      <c r="L11" s="34"/>
    </row>
    <row r="12" spans="1:12" x14ac:dyDescent="0.25">
      <c r="A12" s="36">
        <f>A11+7</f>
        <v>43968</v>
      </c>
      <c r="B12" s="121"/>
      <c r="C12" s="35"/>
      <c r="D12" s="35"/>
      <c r="E12" s="35"/>
      <c r="F12" s="35"/>
      <c r="G12" s="35"/>
      <c r="H12" s="35"/>
      <c r="I12" s="35"/>
      <c r="L12" s="34"/>
    </row>
    <row r="13" spans="1:12" x14ac:dyDescent="0.25">
      <c r="A13" s="36">
        <f>A12+7</f>
        <v>43975</v>
      </c>
      <c r="B13" s="121"/>
      <c r="C13" s="35"/>
      <c r="D13" s="35"/>
      <c r="E13" s="35"/>
      <c r="F13" s="35"/>
      <c r="G13" s="35"/>
      <c r="H13" s="35"/>
      <c r="I13" s="35"/>
      <c r="L13" s="34"/>
    </row>
    <row r="14" spans="1:12" x14ac:dyDescent="0.25">
      <c r="A14" s="36">
        <f t="shared" ref="A14:A17" si="0">A13+7</f>
        <v>43982</v>
      </c>
      <c r="B14" s="121"/>
      <c r="C14" s="35"/>
      <c r="D14" s="35"/>
      <c r="E14" s="35"/>
      <c r="F14" s="35"/>
      <c r="G14" s="35"/>
      <c r="H14" s="35"/>
      <c r="I14" s="35"/>
      <c r="L14" s="34"/>
    </row>
    <row r="15" spans="1:12" x14ac:dyDescent="0.25">
      <c r="A15" s="36">
        <f t="shared" si="0"/>
        <v>43989</v>
      </c>
      <c r="B15" s="121"/>
      <c r="C15" s="35"/>
      <c r="D15" s="35"/>
      <c r="E15" s="35"/>
      <c r="F15" s="35"/>
      <c r="G15" s="35"/>
      <c r="H15" s="35"/>
      <c r="I15" s="35"/>
      <c r="L15" s="34"/>
    </row>
    <row r="16" spans="1:12" x14ac:dyDescent="0.25">
      <c r="A16" s="36">
        <f t="shared" si="0"/>
        <v>43996</v>
      </c>
      <c r="B16" s="121"/>
      <c r="C16" s="35"/>
      <c r="D16" s="35"/>
      <c r="E16" s="35"/>
      <c r="F16" s="35"/>
      <c r="G16" s="35"/>
      <c r="H16" s="35"/>
      <c r="I16" s="35"/>
      <c r="L16" s="34"/>
    </row>
    <row r="17" spans="1:12" x14ac:dyDescent="0.25">
      <c r="A17" s="36">
        <f t="shared" si="0"/>
        <v>44003</v>
      </c>
      <c r="B17" s="121"/>
      <c r="C17" s="35"/>
      <c r="D17" s="35"/>
      <c r="E17" s="35"/>
      <c r="F17" s="35"/>
      <c r="G17" s="35"/>
      <c r="H17" s="35"/>
      <c r="I17" s="35"/>
      <c r="L17" s="34"/>
    </row>
    <row r="18" spans="1:12" x14ac:dyDescent="0.25">
      <c r="A18" s="41"/>
      <c r="B18" s="33">
        <f>SUM(B10:B17)</f>
        <v>0</v>
      </c>
      <c r="D18" s="35"/>
      <c r="E18" s="35"/>
      <c r="F18" s="35"/>
      <c r="G18" s="35"/>
      <c r="H18" s="35"/>
      <c r="I18" s="35"/>
      <c r="L18" s="34"/>
    </row>
    <row r="21" spans="1:12" x14ac:dyDescent="0.25">
      <c r="A21" s="31" t="s">
        <v>74</v>
      </c>
    </row>
    <row r="22" spans="1:12" x14ac:dyDescent="0.25">
      <c r="A22" t="s">
        <v>73</v>
      </c>
    </row>
    <row r="23" spans="1:12" x14ac:dyDescent="0.25">
      <c r="A23">
        <v>1</v>
      </c>
      <c r="B23" t="s">
        <v>158</v>
      </c>
    </row>
    <row r="24" spans="1:12" x14ac:dyDescent="0.25">
      <c r="A24">
        <v>2</v>
      </c>
      <c r="B24" t="s">
        <v>71</v>
      </c>
    </row>
    <row r="25" spans="1:12" x14ac:dyDescent="0.25">
      <c r="A25">
        <v>3</v>
      </c>
      <c r="B25" t="s">
        <v>70</v>
      </c>
    </row>
    <row r="26" spans="1:12" x14ac:dyDescent="0.25">
      <c r="A26">
        <v>4</v>
      </c>
      <c r="B26" t="s">
        <v>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Calculator</vt:lpstr>
      <vt:lpstr>Cash Report</vt:lpstr>
      <vt:lpstr>Payroll</vt:lpstr>
      <vt:lpstr>Non-SalaryPayrollCosts</vt:lpstr>
      <vt:lpstr>FTE</vt:lpstr>
      <vt:lpstr>Rent</vt:lpstr>
      <vt:lpstr>Utilities</vt:lpstr>
      <vt:lpstr>MortgageInterest</vt:lpstr>
      <vt:lpstr>OtherDebt</vt:lpstr>
      <vt:lpstr>List</vt:lpstr>
      <vt:lpstr>EEStatus</vt:lpstr>
      <vt:lpstr>EEType</vt:lpstr>
      <vt:lpstr>'Cash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Woody</dc:creator>
  <cp:lastModifiedBy>Ashley Swanson</cp:lastModifiedBy>
  <dcterms:created xsi:type="dcterms:W3CDTF">2020-04-17T18:24:05Z</dcterms:created>
  <dcterms:modified xsi:type="dcterms:W3CDTF">2020-04-27T18:26:39Z</dcterms:modified>
</cp:coreProperties>
</file>